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colors5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charts/style5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theme/themeOverride1.xml" ContentType="application/vnd.openxmlformats-officedocument.themeOverride+xml"/>
  <Override PartName="/xl/theme/themeOverride2.xml" ContentType="application/vnd.openxmlformats-officedocument.themeOverride+xml"/>
  <Override PartName="/xl/theme/themeOverride3.xml" ContentType="application/vnd.openxmlformats-officedocument.themeOverrid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50" windowHeight="12540" activeTab="1"/>
  </bookViews>
  <sheets>
    <sheet name="Sheet1" sheetId="1" r:id="rId1"/>
    <sheet name="Sheet2" sheetId="2" r:id="rId2"/>
  </sheets>
  <definedNames>
    <definedName name="店铺">OFFSET(Sheet1!$J$5,0,0,COUNT(Sheet1!$K:$K))</definedName>
    <definedName name="数据">OFFSET(Sheet1!$K$5,0,0,COUNT(Sheet1!$K:$K))</definedName>
    <definedName name="产品">OFFSET(Sheet1!#REF!,0,0,COUNT(Sheet1!#REF!))</definedName>
    <definedName name="产品数据">OFFSET(Sheet1!#REF!,0,0,COUNT(Sheet1!#REF!))</definedName>
    <definedName name="数据2">OFFSET(Sheet1!$L$5,0,0,COUNT(Sheet1!$L:$L))</definedName>
    <definedName name="_xlnm._FilterDatabase" localSheetId="0" hidden="1">Sheet1!$B$4:$H$33</definedName>
  </definedNames>
  <calcPr calcId="144525"/>
</workbook>
</file>

<file path=xl/sharedStrings.xml><?xml version="1.0" encoding="utf-8"?>
<sst xmlns="http://schemas.openxmlformats.org/spreadsheetml/2006/main" count="123" uniqueCount="80">
  <si>
    <t>收入明细表</t>
  </si>
  <si>
    <t>选择需要查询年份</t>
  </si>
  <si>
    <t>选择需要查询年份和月份</t>
  </si>
  <si>
    <t>日期</t>
  </si>
  <si>
    <t>项目</t>
  </si>
  <si>
    <t>内容</t>
  </si>
  <si>
    <t>收入</t>
  </si>
  <si>
    <t>支出</t>
  </si>
  <si>
    <t>账户</t>
  </si>
  <si>
    <t>备注</t>
  </si>
  <si>
    <t>月份</t>
  </si>
  <si>
    <t>2020年</t>
  </si>
  <si>
    <t>年份</t>
  </si>
  <si>
    <t>11月</t>
  </si>
  <si>
    <t>创世纪店</t>
  </si>
  <si>
    <t>结余</t>
  </si>
  <si>
    <t>长富店</t>
  </si>
  <si>
    <t>1月</t>
  </si>
  <si>
    <t>1日</t>
  </si>
  <si>
    <t>建设店</t>
  </si>
  <si>
    <t>2月</t>
  </si>
  <si>
    <t>2日</t>
  </si>
  <si>
    <t>2021年</t>
  </si>
  <si>
    <t>梅园店</t>
  </si>
  <si>
    <t>3月</t>
  </si>
  <si>
    <t>3日</t>
  </si>
  <si>
    <t>2022年</t>
  </si>
  <si>
    <t>AAAAB</t>
  </si>
  <si>
    <t>4月</t>
  </si>
  <si>
    <t>4日</t>
  </si>
  <si>
    <t>2023年</t>
  </si>
  <si>
    <t>BBBBC</t>
  </si>
  <si>
    <t>5月</t>
  </si>
  <si>
    <t>5日</t>
  </si>
  <si>
    <t>2024年</t>
  </si>
  <si>
    <t>DDDDE</t>
  </si>
  <si>
    <t>6月</t>
  </si>
  <si>
    <t>6日</t>
  </si>
  <si>
    <t>EEEEF</t>
  </si>
  <si>
    <t>7月</t>
  </si>
  <si>
    <t>7日</t>
  </si>
  <si>
    <t>GGGGW</t>
  </si>
  <si>
    <t>8月</t>
  </si>
  <si>
    <t>8日</t>
  </si>
  <si>
    <t>RRRRE</t>
  </si>
  <si>
    <t>9月</t>
  </si>
  <si>
    <t>9日</t>
  </si>
  <si>
    <t>HHHHE</t>
  </si>
  <si>
    <t>10月</t>
  </si>
  <si>
    <t>10日</t>
  </si>
  <si>
    <t>GGGGR</t>
  </si>
  <si>
    <t>11日</t>
  </si>
  <si>
    <t>12月</t>
  </si>
  <si>
    <t>12日</t>
  </si>
  <si>
    <t>合计</t>
  </si>
  <si>
    <t>13日</t>
  </si>
  <si>
    <t>14日</t>
  </si>
  <si>
    <t>15日</t>
  </si>
  <si>
    <t>16日</t>
  </si>
  <si>
    <t>17日</t>
  </si>
  <si>
    <t>18日</t>
  </si>
  <si>
    <t>19日</t>
  </si>
  <si>
    <t>20日</t>
  </si>
  <si>
    <t>21日</t>
  </si>
  <si>
    <t>22日</t>
  </si>
  <si>
    <t>23日</t>
  </si>
  <si>
    <t>24日</t>
  </si>
  <si>
    <t>25日</t>
  </si>
  <si>
    <t>26日</t>
  </si>
  <si>
    <t>27日</t>
  </si>
  <si>
    <t>28日</t>
  </si>
  <si>
    <t>29日</t>
  </si>
  <si>
    <t>30日</t>
  </si>
  <si>
    <t>31日</t>
  </si>
  <si>
    <t>收 支 数 据 可 视 化 看 板</t>
  </si>
  <si>
    <t>支出占比</t>
  </si>
  <si>
    <t>结余占比</t>
  </si>
  <si>
    <t>月份收支展示</t>
  </si>
  <si>
    <t>月份结余展示</t>
  </si>
  <si>
    <t>收支图表展示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</si>
</sst>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;@"/>
    <numFmt numFmtId="177" formatCode="yyyy&quot;年&quot;"/>
    <numFmt numFmtId="7" formatCode="&quot;￥&quot;#,##0.00;&quot;￥&quot;\-#,##0.00"/>
    <numFmt numFmtId="41" formatCode="_ * #,##0_ ;_ * \-#,##0_ ;_ * &quot;-&quot;_ ;_ @_ "/>
    <numFmt numFmtId="178" formatCode="d&quot;日&quot;"/>
  </numFmts>
  <fonts count="37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26"/>
      <color rgb="FFFFFF00"/>
      <name val="微软雅黑"/>
      <charset val="134"/>
    </font>
    <font>
      <b/>
      <sz val="18"/>
      <color theme="0"/>
      <name val="微软雅黑"/>
      <charset val="134"/>
    </font>
    <font>
      <b/>
      <sz val="16"/>
      <color theme="1"/>
      <name val="微软雅黑"/>
      <charset val="134"/>
    </font>
    <font>
      <b/>
      <sz val="16"/>
      <color theme="0"/>
      <name val="微软雅黑"/>
      <charset val="134"/>
    </font>
    <font>
      <sz val="11"/>
      <color theme="0"/>
      <name val="微软雅黑"/>
      <charset val="134"/>
    </font>
    <font>
      <sz val="11"/>
      <color rgb="FF191A2C"/>
      <name val="微软雅黑"/>
      <charset val="134"/>
    </font>
    <font>
      <b/>
      <sz val="12"/>
      <color theme="0"/>
      <name val="微软雅黑"/>
      <charset val="134"/>
    </font>
    <font>
      <sz val="12"/>
      <color theme="0"/>
      <name val="微软雅黑"/>
      <charset val="134"/>
    </font>
    <font>
      <sz val="11"/>
      <color rgb="FF002060"/>
      <name val="微软雅黑"/>
      <charset val="134"/>
    </font>
    <font>
      <b/>
      <sz val="16"/>
      <color rgb="FF191A2C"/>
      <name val="微软雅黑"/>
      <charset val="134"/>
    </font>
    <font>
      <b/>
      <sz val="20"/>
      <color theme="1"/>
      <name val="宋体"/>
      <charset val="134"/>
      <scheme val="minor"/>
    </font>
    <font>
      <b/>
      <sz val="12"/>
      <color theme="0"/>
      <name val="宋体"/>
      <charset val="134"/>
      <scheme val="minor"/>
    </font>
    <font>
      <sz val="11"/>
      <color theme="1"/>
      <name val="宋体"/>
      <charset val="134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2B83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91A2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</fills>
  <borders count="49">
    <border>
      <left/>
      <right/>
      <top/>
      <bottom/>
      <diagonal/>
    </border>
    <border>
      <left style="thin">
        <color rgb="FF51525F"/>
      </left>
      <right/>
      <top style="thin">
        <color theme="0" tint="-0.05"/>
      </top>
      <bottom/>
      <diagonal/>
    </border>
    <border>
      <left/>
      <right style="thin">
        <color theme="0" tint="-0.05"/>
      </right>
      <top style="thin">
        <color theme="0" tint="-0.05"/>
      </top>
      <bottom/>
      <diagonal/>
    </border>
    <border>
      <left style="thin">
        <color rgb="FF51525F"/>
      </left>
      <right/>
      <top/>
      <bottom style="thin">
        <color rgb="FF51525F"/>
      </bottom>
      <diagonal/>
    </border>
    <border>
      <left/>
      <right style="thin">
        <color theme="0" tint="-0.05"/>
      </right>
      <top/>
      <bottom style="thin">
        <color rgb="FF51525F"/>
      </bottom>
      <diagonal/>
    </border>
    <border>
      <left style="thin">
        <color rgb="FFD8596C"/>
      </left>
      <right/>
      <top style="thin">
        <color rgb="FFD8596C"/>
      </top>
      <bottom/>
      <diagonal/>
    </border>
    <border>
      <left/>
      <right/>
      <top style="thin">
        <color rgb="FFD8596C"/>
      </top>
      <bottom/>
      <diagonal/>
    </border>
    <border>
      <left style="thin">
        <color rgb="FFD8596C"/>
      </left>
      <right/>
      <top/>
      <bottom/>
      <diagonal/>
    </border>
    <border>
      <left style="thin">
        <color rgb="FFD8596C"/>
      </left>
      <right/>
      <top/>
      <bottom style="thin">
        <color rgb="FFD8596C"/>
      </bottom>
      <diagonal/>
    </border>
    <border>
      <left/>
      <right/>
      <top/>
      <bottom style="thin">
        <color rgb="FFD8596C"/>
      </bottom>
      <diagonal/>
    </border>
    <border>
      <left/>
      <right style="thin">
        <color rgb="FFD8596C"/>
      </right>
      <top style="thin">
        <color rgb="FFD8596C"/>
      </top>
      <bottom/>
      <diagonal/>
    </border>
    <border>
      <left style="thin">
        <color rgb="FFC6EE99"/>
      </left>
      <right/>
      <top style="thin">
        <color rgb="FFC6EE99"/>
      </top>
      <bottom/>
      <diagonal/>
    </border>
    <border>
      <left/>
      <right/>
      <top style="thin">
        <color rgb="FFC6EE99"/>
      </top>
      <bottom/>
      <diagonal/>
    </border>
    <border>
      <left/>
      <right style="thin">
        <color rgb="FFC6EE99"/>
      </right>
      <top style="thin">
        <color rgb="FFC6EE99"/>
      </top>
      <bottom/>
      <diagonal/>
    </border>
    <border>
      <left/>
      <right style="thin">
        <color rgb="FFD8596C"/>
      </right>
      <top/>
      <bottom/>
      <diagonal/>
    </border>
    <border>
      <left style="thin">
        <color rgb="FFC6EE99"/>
      </left>
      <right/>
      <top/>
      <bottom/>
      <diagonal/>
    </border>
    <border>
      <left/>
      <right style="thin">
        <color rgb="FFC6EE99"/>
      </right>
      <top/>
      <bottom/>
      <diagonal/>
    </border>
    <border>
      <left/>
      <right style="thin">
        <color rgb="FFD8596C"/>
      </right>
      <top/>
      <bottom style="thin">
        <color rgb="FFD8596C"/>
      </bottom>
      <diagonal/>
    </border>
    <border>
      <left style="thin">
        <color rgb="FFC6EE99"/>
      </left>
      <right/>
      <top/>
      <bottom style="thin">
        <color rgb="FFC6EE99"/>
      </bottom>
      <diagonal/>
    </border>
    <border>
      <left/>
      <right/>
      <top/>
      <bottom style="thin">
        <color rgb="FFC6EE99"/>
      </bottom>
      <diagonal/>
    </border>
    <border>
      <left/>
      <right style="thin">
        <color rgb="FFC6EE99"/>
      </right>
      <top/>
      <bottom style="thin">
        <color rgb="FFC6EE99"/>
      </bottom>
      <diagonal/>
    </border>
    <border>
      <left style="thin">
        <color rgb="FFFDD257"/>
      </left>
      <right/>
      <top style="thin">
        <color rgb="FFFDD257"/>
      </top>
      <bottom/>
      <diagonal/>
    </border>
    <border>
      <left/>
      <right/>
      <top style="thin">
        <color rgb="FFFDD257"/>
      </top>
      <bottom/>
      <diagonal/>
    </border>
    <border>
      <left/>
      <right style="thin">
        <color rgb="FFFDD257"/>
      </right>
      <top style="thin">
        <color rgb="FFFDD257"/>
      </top>
      <bottom/>
      <diagonal/>
    </border>
    <border>
      <left style="thin">
        <color rgb="FFFDD257"/>
      </left>
      <right/>
      <top/>
      <bottom/>
      <diagonal/>
    </border>
    <border>
      <left/>
      <right style="thin">
        <color rgb="FFFDD257"/>
      </right>
      <top/>
      <bottom/>
      <diagonal/>
    </border>
    <border>
      <left style="thin">
        <color rgb="FFFDD257"/>
      </left>
      <right/>
      <top/>
      <bottom style="thin">
        <color rgb="FFFDD257"/>
      </bottom>
      <diagonal/>
    </border>
    <border>
      <left/>
      <right/>
      <top/>
      <bottom style="thin">
        <color rgb="FFFDD257"/>
      </bottom>
      <diagonal/>
    </border>
    <border>
      <left/>
      <right style="thin">
        <color rgb="FFFDD257"/>
      </right>
      <top/>
      <bottom style="thin">
        <color rgb="FFFDD257"/>
      </bottom>
      <diagonal/>
    </border>
    <border>
      <left style="thin">
        <color theme="0" tint="-0.5"/>
      </left>
      <right style="hair">
        <color theme="0" tint="-0.5"/>
      </right>
      <top style="thin">
        <color theme="0" tint="-0.5"/>
      </top>
      <bottom style="hair">
        <color theme="0" tint="-0.5"/>
      </bottom>
      <diagonal/>
    </border>
    <border>
      <left style="hair">
        <color theme="0" tint="-0.5"/>
      </left>
      <right style="hair">
        <color theme="0" tint="-0.5"/>
      </right>
      <top style="thin">
        <color theme="0" tint="-0.5"/>
      </top>
      <bottom style="hair">
        <color theme="0" tint="-0.5"/>
      </bottom>
      <diagonal/>
    </border>
    <border>
      <left style="thin">
        <color theme="0" tint="-0.5"/>
      </left>
      <right style="hair">
        <color theme="0" tint="-0.5"/>
      </right>
      <top style="hair">
        <color theme="0" tint="-0.5"/>
      </top>
      <bottom style="hair">
        <color theme="0" tint="-0.5"/>
      </bottom>
      <diagonal/>
    </border>
    <border>
      <left style="hair">
        <color theme="0" tint="-0.5"/>
      </left>
      <right style="hair">
        <color theme="0" tint="-0.5"/>
      </right>
      <top style="hair">
        <color theme="0" tint="-0.5"/>
      </top>
      <bottom style="hair">
        <color theme="0" tint="-0.5"/>
      </bottom>
      <diagonal/>
    </border>
    <border>
      <left style="thin">
        <color theme="0" tint="-0.5"/>
      </left>
      <right style="hair">
        <color theme="0" tint="-0.5"/>
      </right>
      <top style="hair">
        <color theme="0" tint="-0.5"/>
      </top>
      <bottom style="thin">
        <color theme="0" tint="-0.5"/>
      </bottom>
      <diagonal/>
    </border>
    <border>
      <left style="hair">
        <color theme="0" tint="-0.5"/>
      </left>
      <right style="hair">
        <color theme="0" tint="-0.5"/>
      </right>
      <top style="hair">
        <color theme="0" tint="-0.5"/>
      </top>
      <bottom style="thin">
        <color theme="0" tint="-0.5"/>
      </bottom>
      <diagonal/>
    </border>
    <border>
      <left style="hair">
        <color theme="0" tint="-0.5"/>
      </left>
      <right/>
      <top style="thin">
        <color theme="0" tint="-0.5"/>
      </top>
      <bottom style="hair">
        <color theme="0" tint="-0.5"/>
      </bottom>
      <diagonal/>
    </border>
    <border>
      <left/>
      <right/>
      <top style="thin">
        <color theme="0" tint="-0.5"/>
      </top>
      <bottom style="hair">
        <color theme="0" tint="-0.5"/>
      </bottom>
      <diagonal/>
    </border>
    <border>
      <left/>
      <right style="thin">
        <color theme="0" tint="-0.5"/>
      </right>
      <top style="thin">
        <color theme="0" tint="-0.5"/>
      </top>
      <bottom style="hair">
        <color theme="0" tint="-0.5"/>
      </bottom>
      <diagonal/>
    </border>
    <border>
      <left style="hair">
        <color theme="0" tint="-0.5"/>
      </left>
      <right style="thin">
        <color theme="0" tint="-0.5"/>
      </right>
      <top style="hair">
        <color theme="0" tint="-0.5"/>
      </top>
      <bottom style="hair">
        <color theme="0" tint="-0.5"/>
      </bottom>
      <diagonal/>
    </border>
    <border>
      <left style="hair">
        <color theme="0" tint="-0.5"/>
      </left>
      <right style="thin">
        <color theme="0" tint="-0.5"/>
      </right>
      <top style="hair">
        <color theme="0" tint="-0.5"/>
      </top>
      <bottom style="thin">
        <color theme="0" tint="-0.5"/>
      </bottom>
      <diagonal/>
    </border>
    <border>
      <left style="hair">
        <color theme="0" tint="-0.5"/>
      </left>
      <right style="thin">
        <color theme="0" tint="-0.5"/>
      </right>
      <top style="thin">
        <color theme="0" tint="-0.5"/>
      </top>
      <bottom style="hair">
        <color theme="0" tint="-0.5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6" fillId="18" borderId="4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5" borderId="45" applyNumberFormat="0" applyFon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42" applyNumberFormat="0" applyFill="0" applyAlignment="0" applyProtection="0">
      <alignment vertical="center"/>
    </xf>
    <xf numFmtId="0" fontId="24" fillId="0" borderId="42" applyNumberFormat="0" applyFill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5" fillId="0" borderId="44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33" fillId="30" borderId="46" applyNumberFormat="0" applyAlignment="0" applyProtection="0">
      <alignment vertical="center"/>
    </xf>
    <xf numFmtId="0" fontId="35" fillId="30" borderId="43" applyNumberFormat="0" applyAlignment="0" applyProtection="0">
      <alignment vertical="center"/>
    </xf>
    <xf numFmtId="0" fontId="23" fillId="16" borderId="41" applyNumberFormat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34" fillId="0" borderId="47" applyNumberFormat="0" applyFill="0" applyAlignment="0" applyProtection="0">
      <alignment vertical="center"/>
    </xf>
    <xf numFmtId="0" fontId="36" fillId="0" borderId="48" applyNumberFormat="0" applyFill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35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101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" fillId="2" borderId="0" xfId="0" applyFont="1" applyFill="1" applyAlignment="1"/>
    <xf numFmtId="7" fontId="3" fillId="2" borderId="5" xfId="0" applyNumberFormat="1" applyFont="1" applyFill="1" applyBorder="1" applyAlignment="1">
      <alignment horizontal="center" vertical="center"/>
    </xf>
    <xf numFmtId="7" fontId="3" fillId="2" borderId="6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7" fontId="3" fillId="2" borderId="7" xfId="0" applyNumberFormat="1" applyFont="1" applyFill="1" applyBorder="1" applyAlignment="1">
      <alignment horizontal="center" vertical="center"/>
    </xf>
    <xf numFmtId="7" fontId="3" fillId="2" borderId="0" xfId="0" applyNumberFormat="1" applyFont="1" applyFill="1" applyAlignment="1">
      <alignment horizontal="center" vertical="center"/>
    </xf>
    <xf numFmtId="177" fontId="4" fillId="2" borderId="0" xfId="0" applyNumberFormat="1" applyFont="1" applyFill="1" applyAlignment="1">
      <alignment vertical="center"/>
    </xf>
    <xf numFmtId="7" fontId="3" fillId="2" borderId="8" xfId="0" applyNumberFormat="1" applyFont="1" applyFill="1" applyBorder="1" applyAlignment="1">
      <alignment horizontal="center" vertical="center"/>
    </xf>
    <xf numFmtId="7" fontId="3" fillId="2" borderId="9" xfId="0" applyNumberFormat="1" applyFont="1" applyFill="1" applyBorder="1" applyAlignment="1">
      <alignment horizontal="center" vertical="center"/>
    </xf>
    <xf numFmtId="177" fontId="4" fillId="2" borderId="0" xfId="0" applyNumberFormat="1" applyFont="1" applyFill="1" applyAlignment="1">
      <alignment horizontal="center" vertical="center"/>
    </xf>
    <xf numFmtId="176" fontId="4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177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center" vertical="top"/>
    </xf>
    <xf numFmtId="0" fontId="5" fillId="2" borderId="0" xfId="0" applyFont="1" applyFill="1" applyAlignment="1">
      <alignment vertical="top"/>
    </xf>
    <xf numFmtId="0" fontId="5" fillId="2" borderId="0" xfId="0" applyFont="1" applyFill="1" applyAlignment="1">
      <alignment horizontal="left" vertical="top"/>
    </xf>
    <xf numFmtId="0" fontId="1" fillId="2" borderId="0" xfId="0" applyFont="1" applyFill="1" applyBorder="1"/>
    <xf numFmtId="178" fontId="6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Border="1"/>
    <xf numFmtId="0" fontId="7" fillId="2" borderId="0" xfId="0" applyFont="1" applyFill="1" applyBorder="1" applyAlignment="1">
      <alignment horizontal="center" vertical="center"/>
    </xf>
    <xf numFmtId="7" fontId="3" fillId="2" borderId="10" xfId="0" applyNumberFormat="1" applyFont="1" applyFill="1" applyBorder="1" applyAlignment="1">
      <alignment horizontal="center" vertical="center"/>
    </xf>
    <xf numFmtId="7" fontId="3" fillId="2" borderId="11" xfId="0" applyNumberFormat="1" applyFont="1" applyFill="1" applyBorder="1" applyAlignment="1">
      <alignment horizontal="center" vertical="center"/>
    </xf>
    <xf numFmtId="7" fontId="3" fillId="2" borderId="12" xfId="0" applyNumberFormat="1" applyFont="1" applyFill="1" applyBorder="1" applyAlignment="1">
      <alignment horizontal="center" vertical="center"/>
    </xf>
    <xf numFmtId="7" fontId="3" fillId="2" borderId="13" xfId="0" applyNumberFormat="1" applyFont="1" applyFill="1" applyBorder="1" applyAlignment="1">
      <alignment horizontal="center" vertical="center"/>
    </xf>
    <xf numFmtId="7" fontId="3" fillId="2" borderId="14" xfId="0" applyNumberFormat="1" applyFont="1" applyFill="1" applyBorder="1" applyAlignment="1">
      <alignment horizontal="center" vertical="center"/>
    </xf>
    <xf numFmtId="7" fontId="3" fillId="2" borderId="15" xfId="0" applyNumberFormat="1" applyFont="1" applyFill="1" applyBorder="1" applyAlignment="1">
      <alignment horizontal="center" vertical="center"/>
    </xf>
    <xf numFmtId="7" fontId="3" fillId="2" borderId="16" xfId="0" applyNumberFormat="1" applyFont="1" applyFill="1" applyBorder="1" applyAlignment="1">
      <alignment horizontal="center" vertical="center"/>
    </xf>
    <xf numFmtId="7" fontId="3" fillId="2" borderId="17" xfId="0" applyNumberFormat="1" applyFont="1" applyFill="1" applyBorder="1" applyAlignment="1">
      <alignment horizontal="center" vertical="center"/>
    </xf>
    <xf numFmtId="7" fontId="3" fillId="2" borderId="18" xfId="0" applyNumberFormat="1" applyFont="1" applyFill="1" applyBorder="1" applyAlignment="1">
      <alignment horizontal="center" vertical="center"/>
    </xf>
    <xf numFmtId="7" fontId="3" fillId="2" borderId="19" xfId="0" applyNumberFormat="1" applyFont="1" applyFill="1" applyBorder="1" applyAlignment="1">
      <alignment horizontal="center" vertical="center"/>
    </xf>
    <xf numFmtId="7" fontId="3" fillId="2" borderId="20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7" fontId="3" fillId="2" borderId="21" xfId="0" applyNumberFormat="1" applyFont="1" applyFill="1" applyBorder="1" applyAlignment="1">
      <alignment horizontal="center" vertical="center"/>
    </xf>
    <xf numFmtId="7" fontId="3" fillId="2" borderId="22" xfId="0" applyNumberFormat="1" applyFont="1" applyFill="1" applyBorder="1" applyAlignment="1">
      <alignment horizontal="center" vertical="center"/>
    </xf>
    <xf numFmtId="7" fontId="3" fillId="2" borderId="23" xfId="0" applyNumberFormat="1" applyFont="1" applyFill="1" applyBorder="1" applyAlignment="1">
      <alignment horizontal="center" vertical="center"/>
    </xf>
    <xf numFmtId="0" fontId="7" fillId="2" borderId="0" xfId="0" applyFont="1" applyFill="1"/>
    <xf numFmtId="7" fontId="3" fillId="2" borderId="24" xfId="0" applyNumberFormat="1" applyFont="1" applyFill="1" applyBorder="1" applyAlignment="1">
      <alignment horizontal="center" vertical="center"/>
    </xf>
    <xf numFmtId="7" fontId="3" fillId="2" borderId="25" xfId="0" applyNumberFormat="1" applyFont="1" applyFill="1" applyBorder="1" applyAlignment="1">
      <alignment horizontal="center" vertical="center"/>
    </xf>
    <xf numFmtId="7" fontId="3" fillId="2" borderId="26" xfId="0" applyNumberFormat="1" applyFont="1" applyFill="1" applyBorder="1" applyAlignment="1">
      <alignment horizontal="center" vertical="center"/>
    </xf>
    <xf numFmtId="7" fontId="3" fillId="2" borderId="27" xfId="0" applyNumberFormat="1" applyFont="1" applyFill="1" applyBorder="1" applyAlignment="1">
      <alignment horizontal="center" vertical="center"/>
    </xf>
    <xf numFmtId="7" fontId="3" fillId="2" borderId="28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vertical="top"/>
    </xf>
    <xf numFmtId="177" fontId="5" fillId="2" borderId="0" xfId="0" applyNumberFormat="1" applyFont="1" applyFill="1" applyAlignment="1">
      <alignment horizontal="left" vertical="top"/>
    </xf>
    <xf numFmtId="177" fontId="5" fillId="2" borderId="0" xfId="0" applyNumberFormat="1" applyFont="1" applyFill="1" applyAlignment="1">
      <alignment vertical="top"/>
    </xf>
    <xf numFmtId="0" fontId="10" fillId="2" borderId="0" xfId="0" applyFont="1" applyFill="1"/>
    <xf numFmtId="0" fontId="8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7" fontId="5" fillId="2" borderId="0" xfId="0" applyNumberFormat="1" applyFont="1" applyFill="1" applyAlignment="1">
      <alignment vertical="center"/>
    </xf>
    <xf numFmtId="10" fontId="7" fillId="2" borderId="0" xfId="0" applyNumberFormat="1" applyFont="1" applyFill="1"/>
    <xf numFmtId="10" fontId="11" fillId="2" borderId="0" xfId="0" applyNumberFormat="1" applyFont="1" applyFill="1" applyAlignment="1">
      <alignment vertical="center"/>
    </xf>
    <xf numFmtId="7" fontId="11" fillId="2" borderId="0" xfId="0" applyNumberFormat="1" applyFont="1" applyFill="1" applyAlignment="1">
      <alignment vertical="center"/>
    </xf>
    <xf numFmtId="7" fontId="5" fillId="2" borderId="0" xfId="0" applyNumberFormat="1" applyFont="1" applyFill="1" applyAlignment="1">
      <alignment horizontal="center" vertical="center"/>
    </xf>
    <xf numFmtId="58" fontId="6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0" fillId="0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14" fontId="8" fillId="4" borderId="29" xfId="0" applyNumberFormat="1" applyFont="1" applyFill="1" applyBorder="1" applyAlignment="1">
      <alignment horizontal="center" vertical="center"/>
    </xf>
    <xf numFmtId="0" fontId="8" fillId="4" borderId="30" xfId="0" applyNumberFormat="1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13" fillId="4" borderId="30" xfId="0" applyFont="1" applyFill="1" applyBorder="1" applyAlignment="1">
      <alignment horizontal="center" vertical="center"/>
    </xf>
    <xf numFmtId="14" fontId="14" fillId="3" borderId="31" xfId="0" applyNumberFormat="1" applyFont="1" applyFill="1" applyBorder="1" applyAlignment="1">
      <alignment horizontal="center" vertical="center"/>
    </xf>
    <xf numFmtId="0" fontId="14" fillId="3" borderId="32" xfId="0" applyNumberFormat="1" applyFont="1" applyFill="1" applyBorder="1" applyAlignment="1">
      <alignment horizontal="center" vertical="center"/>
    </xf>
    <xf numFmtId="0" fontId="14" fillId="3" borderId="32" xfId="0" applyFont="1" applyFill="1" applyBorder="1" applyAlignment="1">
      <alignment horizontal="center" vertical="center"/>
    </xf>
    <xf numFmtId="14" fontId="14" fillId="3" borderId="33" xfId="0" applyNumberFormat="1" applyFont="1" applyFill="1" applyBorder="1" applyAlignment="1">
      <alignment horizontal="center" vertical="center"/>
    </xf>
    <xf numFmtId="0" fontId="14" fillId="3" borderId="34" xfId="0" applyNumberFormat="1" applyFont="1" applyFill="1" applyBorder="1" applyAlignment="1">
      <alignment horizontal="center" vertical="center"/>
    </xf>
    <xf numFmtId="0" fontId="14" fillId="3" borderId="34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3" fillId="4" borderId="29" xfId="0" applyFont="1" applyFill="1" applyBorder="1" applyAlignment="1">
      <alignment horizontal="center" vertical="center"/>
    </xf>
    <xf numFmtId="0" fontId="17" fillId="3" borderId="35" xfId="0" applyFont="1" applyFill="1" applyBorder="1" applyAlignment="1">
      <alignment horizontal="center" vertical="center"/>
    </xf>
    <xf numFmtId="0" fontId="17" fillId="3" borderId="36" xfId="0" applyFont="1" applyFill="1" applyBorder="1" applyAlignment="1">
      <alignment horizontal="center" vertical="center"/>
    </xf>
    <xf numFmtId="0" fontId="17" fillId="3" borderId="37" xfId="0" applyFont="1" applyFill="1" applyBorder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8" fillId="4" borderId="31" xfId="0" applyFont="1" applyFill="1" applyBorder="1" applyAlignment="1">
      <alignment horizontal="center" vertical="center"/>
    </xf>
    <xf numFmtId="0" fontId="18" fillId="4" borderId="32" xfId="0" applyFont="1" applyFill="1" applyBorder="1" applyAlignment="1">
      <alignment horizontal="center" vertical="center"/>
    </xf>
    <xf numFmtId="0" fontId="18" fillId="4" borderId="38" xfId="0" applyFont="1" applyFill="1" applyBorder="1" applyAlignment="1">
      <alignment horizontal="center" vertical="center"/>
    </xf>
    <xf numFmtId="0" fontId="0" fillId="3" borderId="31" xfId="0" applyFont="1" applyFill="1" applyBorder="1" applyAlignment="1">
      <alignment horizontal="center" vertical="center"/>
    </xf>
    <xf numFmtId="0" fontId="0" fillId="0" borderId="32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58" fontId="0" fillId="0" borderId="31" xfId="0" applyNumberFormat="1" applyFont="1" applyFill="1" applyBorder="1" applyAlignment="1">
      <alignment horizontal="center" vertical="center"/>
    </xf>
    <xf numFmtId="0" fontId="19" fillId="4" borderId="33" xfId="0" applyFont="1" applyFill="1" applyBorder="1" applyAlignment="1">
      <alignment horizontal="center" vertical="center"/>
    </xf>
    <xf numFmtId="0" fontId="19" fillId="4" borderId="34" xfId="0" applyFont="1" applyFill="1" applyBorder="1" applyAlignment="1">
      <alignment horizontal="center" vertical="center"/>
    </xf>
    <xf numFmtId="0" fontId="19" fillId="4" borderId="39" xfId="0" applyFont="1" applyFill="1" applyBorder="1" applyAlignment="1">
      <alignment horizontal="center" vertical="center"/>
    </xf>
    <xf numFmtId="58" fontId="0" fillId="0" borderId="33" xfId="0" applyNumberFormat="1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19" fillId="4" borderId="30" xfId="0" applyFont="1" applyFill="1" applyBorder="1" applyAlignment="1">
      <alignment horizontal="center" vertical="center"/>
    </xf>
    <xf numFmtId="0" fontId="13" fillId="4" borderId="40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7A5"/>
      <color rgb="000B5FD1"/>
      <color rgb="00D7E8FD"/>
      <color rgb="009D4B51"/>
      <color rgb="00EBD4D6"/>
      <color rgb="00D138C7"/>
      <color rgb="00373847"/>
      <color rgb="0051525F"/>
      <color rgb="000207C9"/>
      <color rgb="002B831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5" Type="http://schemas.microsoft.com/office/2011/relationships/chartColorStyle" Target="colors3.xml"/><Relationship Id="rId4" Type="http://schemas.microsoft.com/office/2011/relationships/chartStyle" Target="style3.xml"/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3" Type="http://schemas.microsoft.com/office/2011/relationships/chartColorStyle" Target="colors4.xml"/><Relationship Id="rId2" Type="http://schemas.microsoft.com/office/2011/relationships/chartStyle" Target="style4.xml"/><Relationship Id="rId1" Type="http://schemas.openxmlformats.org/officeDocument/2006/relationships/themeOverride" Target="../theme/themeOverride2.xml"/></Relationships>
</file>

<file path=xl/charts/_rels/chart5.xml.rels><?xml version="1.0" encoding="UTF-8" standalone="yes"?>
<Relationships xmlns="http://schemas.openxmlformats.org/package/2006/relationships"><Relationship Id="rId3" Type="http://schemas.microsoft.com/office/2011/relationships/chartColorStyle" Target="colors5.xml"/><Relationship Id="rId2" Type="http://schemas.microsoft.com/office/2011/relationships/chartStyle" Target="style5.xml"/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0695278969957"/>
          <c:y val="0.144564393939394"/>
          <c:w val="0.631484978540772"/>
          <c:h val="0.696666666666667"/>
        </c:manualLayout>
      </c:layout>
      <c:doughnutChart>
        <c:varyColors val="1"/>
        <c:ser>
          <c:idx val="0"/>
          <c:order val="0"/>
          <c:spPr>
            <a:solidFill>
              <a:schemeClr val="bg1">
                <a:lumMod val="85000"/>
              </a:schemeClr>
            </a:solidFill>
            <a:ln w="28575" cmpd="sng">
              <a:solidFill>
                <a:schemeClr val="lt1"/>
              </a:solidFill>
              <a:prstDash val="solid"/>
            </a:ln>
          </c:spPr>
          <c:explosion val="0"/>
          <c:dPt>
            <c:idx val="0"/>
            <c:bubble3D val="0"/>
            <c:explosion val="1"/>
            <c:spPr>
              <a:solidFill>
                <a:srgbClr val="C8EE9C"/>
              </a:solidFill>
              <a:ln w="95250" cmpd="sng">
                <a:solidFill>
                  <a:srgbClr val="C8EE9C"/>
                </a:solidFill>
                <a:prstDash val="solid"/>
              </a:ln>
              <a:effectLst/>
            </c:spPr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  <a:ln w="28575" cmpd="sng">
                <a:solidFill>
                  <a:schemeClr val="lt1"/>
                </a:solidFill>
                <a:prstDash val="solid"/>
              </a:ln>
              <a:effectLst/>
            </c:spPr>
          </c:dPt>
          <c:dLbls>
            <c:dLbl>
              <c:idx val="0"/>
              <c:layout>
                <c:manualLayout>
                  <c:x val="-0.0515021459227468"/>
                  <c:y val="-0.291193181818182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 defTabSz="914400">
                      <a:defRPr lang="zh-CN" sz="900" b="0" i="0" u="none" strike="noStrike" kern="1200" baseline="0">
                        <a:solidFill>
                          <a:srgbClr val="FFFF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sz="1200" b="1">
                        <a:solidFill>
                          <a:srgbClr val="FFFF00"/>
                        </a:solidFill>
                      </a:rPr>
                      <a:t>78.63%</a:t>
                    </a:r>
                    <a:endParaRPr sz="1200" b="1">
                      <a:solidFill>
                        <a:srgbClr val="FFFF00"/>
                      </a:solidFill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9656652360515"/>
                      <c:h val="0.233901515151515"/>
                    </c:manualLayout>
                  </c15:layout>
                </c:ext>
              </c:extLst>
            </c:dLbl>
            <c:dLbl>
              <c:idx val="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rgbClr val="FFFF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Sheet2!$Y$4:$Y$5</c:f>
              <c:numCache>
                <c:formatCode>0.00%</c:formatCode>
                <c:ptCount val="2"/>
                <c:pt idx="0">
                  <c:v>0.706298686519386</c:v>
                </c:pt>
                <c:pt idx="1">
                  <c:v>0.293701313480614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39"/>
        <c:holeSize val="84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solidFill>
            <a:srgbClr val="FFFF00"/>
          </a:solidFill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275726243229936"/>
          <c:y val="0.0153295861011753"/>
          <c:w val="0.934022648941408"/>
          <c:h val="0.96934082779765"/>
        </c:manualLayout>
      </c:layout>
      <c:pieChart>
        <c:varyColors val="1"/>
        <c:ser>
          <c:idx val="0"/>
          <c:order val="0"/>
          <c:spPr>
            <a:solidFill>
              <a:srgbClr val="FEF6DC"/>
            </a:solidFill>
            <a:ln w="28575" cmpd="sng">
              <a:solidFill>
                <a:schemeClr val="lt1"/>
              </a:solidFill>
              <a:prstDash val="solid"/>
            </a:ln>
          </c:spPr>
          <c:explosion val="0"/>
          <c:dPt>
            <c:idx val="0"/>
            <c:bubble3D val="0"/>
            <c:spPr>
              <a:solidFill>
                <a:srgbClr val="FEF6DC"/>
              </a:solidFill>
              <a:ln w="95250" cmpd="sng">
                <a:solidFill>
                  <a:srgbClr val="FDD667"/>
                </a:solidFill>
                <a:prstDash val="solid"/>
              </a:ln>
              <a:effectLst/>
            </c:spPr>
          </c:dPt>
          <c:dPt>
            <c:idx val="1"/>
            <c:bubble3D val="0"/>
            <c:spPr>
              <a:solidFill>
                <a:schemeClr val="bg1">
                  <a:lumMod val="75000"/>
                </a:schemeClr>
              </a:solidFill>
              <a:ln w="28575" cmpd="sng">
                <a:solidFill>
                  <a:schemeClr val="lt1"/>
                </a:solidFill>
                <a:prstDash val="solid"/>
              </a:ln>
              <a:effectLst/>
            </c:spPr>
          </c:dPt>
          <c:dLbls>
            <c:dLbl>
              <c:idx val="0"/>
              <c:layout>
                <c:manualLayout>
                  <c:x val="-0.141630901287554"/>
                  <c:y val="-0.0142045454545455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 defTabSz="914400">
                      <a:defRPr lang="zh-CN" sz="900" b="0" i="0" u="none" strike="noStrike" kern="1200" baseline="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sz="1200" b="1">
                        <a:solidFill>
                          <a:schemeClr val="tx1"/>
                        </a:solidFill>
                      </a:rPr>
                      <a:t>29.37%</a:t>
                    </a:r>
                    <a:endParaRPr sz="1200" b="1">
                      <a:solidFill>
                        <a:schemeClr val="tx1"/>
                      </a:solidFill>
                    </a:endParaRP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9656652360515"/>
                      <c:h val="0.233901515151515"/>
                    </c:manualLayout>
                  </c15:layout>
                </c:ext>
              </c:extLst>
            </c:dLbl>
            <c:dLbl>
              <c:idx val="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Sheet2!$AB$4:$AB$5</c:f>
              <c:numCache>
                <c:formatCode>0.00%</c:formatCode>
                <c:ptCount val="2"/>
                <c:pt idx="0">
                  <c:v>0.293701313480614</c:v>
                </c:pt>
                <c:pt idx="1">
                  <c:v>0.706298686519386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39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solidFill>
            <a:schemeClr val="tx1"/>
          </a:solidFill>
        </a:defRPr>
      </a:pPr>
    </a:p>
  </c:txPr>
  <c:externalData r:id="rId1">
    <c:autoUpdate val="0"/>
  </c:externalData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0424084043276015"/>
          <c:y val="0.160504404515018"/>
          <c:w val="0.956023624104949"/>
          <c:h val="0.653153446033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Sheet1!$P$5</c:f>
              <c:strCache>
                <c:ptCount val="1"/>
                <c:pt idx="0">
                  <c:v>收入</c:v>
                </c:pt>
              </c:strCache>
            </c:strRef>
          </c:tx>
          <c:spPr>
            <a:blipFill rotWithShape="1">
              <a:blip xmlns:r="http://schemas.openxmlformats.org/officeDocument/2006/relationships" r:embed="rId2"/>
              <a:stretch>
                <a:fillRect/>
              </a:stretch>
            </a:blip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delete val="1"/>
          </c:dLbls>
          <c:cat>
            <c:strRef>
              <c:f>Sheet1!$O$6:$O$36</c:f>
              <c:strCache>
                <c:ptCount val="31"/>
                <c:pt idx="0" c:formatCode="m&quot;月&quot;d&quot;日&quot;">
                  <c:v>1日</c:v>
                </c:pt>
                <c:pt idx="1" c:formatCode="m&quot;月&quot;d&quot;日&quot;">
                  <c:v>2日</c:v>
                </c:pt>
                <c:pt idx="2" c:formatCode="m&quot;月&quot;d&quot;日&quot;">
                  <c:v>3日</c:v>
                </c:pt>
                <c:pt idx="3" c:formatCode="m&quot;月&quot;d&quot;日&quot;">
                  <c:v>4日</c:v>
                </c:pt>
                <c:pt idx="4" c:formatCode="m&quot;月&quot;d&quot;日&quot;">
                  <c:v>5日</c:v>
                </c:pt>
                <c:pt idx="5" c:formatCode="m&quot;月&quot;d&quot;日&quot;">
                  <c:v>6日</c:v>
                </c:pt>
                <c:pt idx="6" c:formatCode="m&quot;月&quot;d&quot;日&quot;">
                  <c:v>7日</c:v>
                </c:pt>
                <c:pt idx="7" c:formatCode="m&quot;月&quot;d&quot;日&quot;">
                  <c:v>8日</c:v>
                </c:pt>
                <c:pt idx="8" c:formatCode="m&quot;月&quot;d&quot;日&quot;">
                  <c:v>9日</c:v>
                </c:pt>
                <c:pt idx="9" c:formatCode="m&quot;月&quot;d&quot;日&quot;">
                  <c:v>10日</c:v>
                </c:pt>
                <c:pt idx="10" c:formatCode="m&quot;月&quot;d&quot;日&quot;">
                  <c:v>11日</c:v>
                </c:pt>
                <c:pt idx="11" c:formatCode="m&quot;月&quot;d&quot;日&quot;">
                  <c:v>12日</c:v>
                </c:pt>
                <c:pt idx="12" c:formatCode="m&quot;月&quot;d&quot;日&quot;">
                  <c:v>13日</c:v>
                </c:pt>
                <c:pt idx="13" c:formatCode="m&quot;月&quot;d&quot;日&quot;">
                  <c:v>14日</c:v>
                </c:pt>
                <c:pt idx="14" c:formatCode="m&quot;月&quot;d&quot;日&quot;">
                  <c:v>15日</c:v>
                </c:pt>
                <c:pt idx="15" c:formatCode="m&quot;月&quot;d&quot;日&quot;">
                  <c:v>16日</c:v>
                </c:pt>
                <c:pt idx="16" c:formatCode="m&quot;月&quot;d&quot;日&quot;">
                  <c:v>17日</c:v>
                </c:pt>
                <c:pt idx="17" c:formatCode="m&quot;月&quot;d&quot;日&quot;">
                  <c:v>18日</c:v>
                </c:pt>
                <c:pt idx="18" c:formatCode="m&quot;月&quot;d&quot;日&quot;">
                  <c:v>19日</c:v>
                </c:pt>
                <c:pt idx="19" c:formatCode="m&quot;月&quot;d&quot;日&quot;">
                  <c:v>20日</c:v>
                </c:pt>
                <c:pt idx="20" c:formatCode="m&quot;月&quot;d&quot;日&quot;">
                  <c:v>21日</c:v>
                </c:pt>
                <c:pt idx="21" c:formatCode="m&quot;月&quot;d&quot;日&quot;">
                  <c:v>22日</c:v>
                </c:pt>
                <c:pt idx="22" c:formatCode="m&quot;月&quot;d&quot;日&quot;">
                  <c:v>23日</c:v>
                </c:pt>
                <c:pt idx="23" c:formatCode="m&quot;月&quot;d&quot;日&quot;">
                  <c:v>24日</c:v>
                </c:pt>
                <c:pt idx="24" c:formatCode="m&quot;月&quot;d&quot;日&quot;">
                  <c:v>25日</c:v>
                </c:pt>
                <c:pt idx="25" c:formatCode="m&quot;月&quot;d&quot;日&quot;">
                  <c:v>26日</c:v>
                </c:pt>
                <c:pt idx="26" c:formatCode="m&quot;月&quot;d&quot;日&quot;">
                  <c:v>27日</c:v>
                </c:pt>
                <c:pt idx="27" c:formatCode="m&quot;月&quot;d&quot;日&quot;">
                  <c:v>28日</c:v>
                </c:pt>
                <c:pt idx="28" c:formatCode="m&quot;月&quot;d&quot;日&quot;">
                  <c:v>29日</c:v>
                </c:pt>
                <c:pt idx="29" c:formatCode="m&quot;月&quot;d&quot;日&quot;">
                  <c:v>30日</c:v>
                </c:pt>
                <c:pt idx="30" c:formatCode="m&quot;月&quot;d&quot;日&quot;">
                  <c:v>31日</c:v>
                </c:pt>
              </c:strCache>
            </c:strRef>
          </c:cat>
          <c:val>
            <c:numRef>
              <c:f>Sheet1!$P$6:$P$36</c:f>
              <c:numCache>
                <c:formatCode>General</c:formatCode>
                <c:ptCount val="31"/>
                <c:pt idx="0">
                  <c:v>840</c:v>
                </c:pt>
                <c:pt idx="1">
                  <c:v>210.5</c:v>
                </c:pt>
                <c:pt idx="2">
                  <c:v>168.8</c:v>
                </c:pt>
                <c:pt idx="3">
                  <c:v>846</c:v>
                </c:pt>
                <c:pt idx="4">
                  <c:v>424</c:v>
                </c:pt>
                <c:pt idx="5">
                  <c:v>510</c:v>
                </c:pt>
                <c:pt idx="6">
                  <c:v>553.8</c:v>
                </c:pt>
                <c:pt idx="7">
                  <c:v>597.8</c:v>
                </c:pt>
                <c:pt idx="8">
                  <c:v>856</c:v>
                </c:pt>
                <c:pt idx="9">
                  <c:v>214.5</c:v>
                </c:pt>
                <c:pt idx="10">
                  <c:v>172</c:v>
                </c:pt>
                <c:pt idx="11">
                  <c:v>862</c:v>
                </c:pt>
                <c:pt idx="12">
                  <c:v>432</c:v>
                </c:pt>
                <c:pt idx="13">
                  <c:v>519.6</c:v>
                </c:pt>
                <c:pt idx="14">
                  <c:v>564.2</c:v>
                </c:pt>
                <c:pt idx="15">
                  <c:v>609</c:v>
                </c:pt>
                <c:pt idx="16">
                  <c:v>872</c:v>
                </c:pt>
                <c:pt idx="17">
                  <c:v>218.5</c:v>
                </c:pt>
                <c:pt idx="18">
                  <c:v>175.2</c:v>
                </c:pt>
                <c:pt idx="19">
                  <c:v>878</c:v>
                </c:pt>
                <c:pt idx="20">
                  <c:v>440</c:v>
                </c:pt>
                <c:pt idx="21">
                  <c:v>529.2</c:v>
                </c:pt>
                <c:pt idx="22">
                  <c:v>574.6</c:v>
                </c:pt>
                <c:pt idx="23">
                  <c:v>620.2</c:v>
                </c:pt>
                <c:pt idx="24">
                  <c:v>932.4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Sheet1!$Q$5</c:f>
              <c:strCache>
                <c:ptCount val="1"/>
                <c:pt idx="0">
                  <c:v>支出</c:v>
                </c:pt>
              </c:strCache>
            </c:strRef>
          </c:tx>
          <c:spPr>
            <a:blipFill rotWithShape="1"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delete val="1"/>
          </c:dLbls>
          <c:cat>
            <c:strRef>
              <c:f>Sheet1!$O$6:$O$36</c:f>
              <c:strCache>
                <c:ptCount val="31"/>
                <c:pt idx="0" c:formatCode="m&quot;月&quot;d&quot;日&quot;">
                  <c:v>1日</c:v>
                </c:pt>
                <c:pt idx="1" c:formatCode="m&quot;月&quot;d&quot;日&quot;">
                  <c:v>2日</c:v>
                </c:pt>
                <c:pt idx="2" c:formatCode="m&quot;月&quot;d&quot;日&quot;">
                  <c:v>3日</c:v>
                </c:pt>
                <c:pt idx="3" c:formatCode="m&quot;月&quot;d&quot;日&quot;">
                  <c:v>4日</c:v>
                </c:pt>
                <c:pt idx="4" c:formatCode="m&quot;月&quot;d&quot;日&quot;">
                  <c:v>5日</c:v>
                </c:pt>
                <c:pt idx="5" c:formatCode="m&quot;月&quot;d&quot;日&quot;">
                  <c:v>6日</c:v>
                </c:pt>
                <c:pt idx="6" c:formatCode="m&quot;月&quot;d&quot;日&quot;">
                  <c:v>7日</c:v>
                </c:pt>
                <c:pt idx="7" c:formatCode="m&quot;月&quot;d&quot;日&quot;">
                  <c:v>8日</c:v>
                </c:pt>
                <c:pt idx="8" c:formatCode="m&quot;月&quot;d&quot;日&quot;">
                  <c:v>9日</c:v>
                </c:pt>
                <c:pt idx="9" c:formatCode="m&quot;月&quot;d&quot;日&quot;">
                  <c:v>10日</c:v>
                </c:pt>
                <c:pt idx="10" c:formatCode="m&quot;月&quot;d&quot;日&quot;">
                  <c:v>11日</c:v>
                </c:pt>
                <c:pt idx="11" c:formatCode="m&quot;月&quot;d&quot;日&quot;">
                  <c:v>12日</c:v>
                </c:pt>
                <c:pt idx="12" c:formatCode="m&quot;月&quot;d&quot;日&quot;">
                  <c:v>13日</c:v>
                </c:pt>
                <c:pt idx="13" c:formatCode="m&quot;月&quot;d&quot;日&quot;">
                  <c:v>14日</c:v>
                </c:pt>
                <c:pt idx="14" c:formatCode="m&quot;月&quot;d&quot;日&quot;">
                  <c:v>15日</c:v>
                </c:pt>
                <c:pt idx="15" c:formatCode="m&quot;月&quot;d&quot;日&quot;">
                  <c:v>16日</c:v>
                </c:pt>
                <c:pt idx="16" c:formatCode="m&quot;月&quot;d&quot;日&quot;">
                  <c:v>17日</c:v>
                </c:pt>
                <c:pt idx="17" c:formatCode="m&quot;月&quot;d&quot;日&quot;">
                  <c:v>18日</c:v>
                </c:pt>
                <c:pt idx="18" c:formatCode="m&quot;月&quot;d&quot;日&quot;">
                  <c:v>19日</c:v>
                </c:pt>
                <c:pt idx="19" c:formatCode="m&quot;月&quot;d&quot;日&quot;">
                  <c:v>20日</c:v>
                </c:pt>
                <c:pt idx="20" c:formatCode="m&quot;月&quot;d&quot;日&quot;">
                  <c:v>21日</c:v>
                </c:pt>
                <c:pt idx="21" c:formatCode="m&quot;月&quot;d&quot;日&quot;">
                  <c:v>22日</c:v>
                </c:pt>
                <c:pt idx="22" c:formatCode="m&quot;月&quot;d&quot;日&quot;">
                  <c:v>23日</c:v>
                </c:pt>
                <c:pt idx="23" c:formatCode="m&quot;月&quot;d&quot;日&quot;">
                  <c:v>24日</c:v>
                </c:pt>
                <c:pt idx="24" c:formatCode="m&quot;月&quot;d&quot;日&quot;">
                  <c:v>25日</c:v>
                </c:pt>
                <c:pt idx="25" c:formatCode="m&quot;月&quot;d&quot;日&quot;">
                  <c:v>26日</c:v>
                </c:pt>
                <c:pt idx="26" c:formatCode="m&quot;月&quot;d&quot;日&quot;">
                  <c:v>27日</c:v>
                </c:pt>
                <c:pt idx="27" c:formatCode="m&quot;月&quot;d&quot;日&quot;">
                  <c:v>28日</c:v>
                </c:pt>
                <c:pt idx="28" c:formatCode="m&quot;月&quot;d&quot;日&quot;">
                  <c:v>29日</c:v>
                </c:pt>
                <c:pt idx="29" c:formatCode="m&quot;月&quot;d&quot;日&quot;">
                  <c:v>30日</c:v>
                </c:pt>
                <c:pt idx="30" c:formatCode="m&quot;月&quot;d&quot;日&quot;">
                  <c:v>31日</c:v>
                </c:pt>
              </c:strCache>
            </c:strRef>
          </c:cat>
          <c:val>
            <c:numRef>
              <c:f>Sheet1!$Q$6:$Q$36</c:f>
              <c:numCache>
                <c:formatCode>General</c:formatCode>
                <c:ptCount val="31"/>
                <c:pt idx="0">
                  <c:v>420</c:v>
                </c:pt>
                <c:pt idx="1">
                  <c:v>221</c:v>
                </c:pt>
                <c:pt idx="2">
                  <c:v>122</c:v>
                </c:pt>
                <c:pt idx="3">
                  <c:v>323</c:v>
                </c:pt>
                <c:pt idx="4">
                  <c:v>224</c:v>
                </c:pt>
                <c:pt idx="5">
                  <c:v>425</c:v>
                </c:pt>
                <c:pt idx="6">
                  <c:v>226</c:v>
                </c:pt>
                <c:pt idx="7">
                  <c:v>127</c:v>
                </c:pt>
                <c:pt idx="8">
                  <c:v>328</c:v>
                </c:pt>
                <c:pt idx="9">
                  <c:v>529</c:v>
                </c:pt>
                <c:pt idx="10">
                  <c:v>130</c:v>
                </c:pt>
                <c:pt idx="11">
                  <c:v>331</c:v>
                </c:pt>
                <c:pt idx="12">
                  <c:v>352</c:v>
                </c:pt>
                <c:pt idx="13">
                  <c:v>373</c:v>
                </c:pt>
                <c:pt idx="14">
                  <c:v>394</c:v>
                </c:pt>
                <c:pt idx="15">
                  <c:v>415</c:v>
                </c:pt>
                <c:pt idx="16">
                  <c:v>436</c:v>
                </c:pt>
                <c:pt idx="17">
                  <c:v>457</c:v>
                </c:pt>
                <c:pt idx="18">
                  <c:v>478</c:v>
                </c:pt>
                <c:pt idx="19">
                  <c:v>499</c:v>
                </c:pt>
                <c:pt idx="20">
                  <c:v>520</c:v>
                </c:pt>
                <c:pt idx="21">
                  <c:v>541</c:v>
                </c:pt>
                <c:pt idx="22">
                  <c:v>562</c:v>
                </c:pt>
                <c:pt idx="23">
                  <c:v>583</c:v>
                </c:pt>
                <c:pt idx="24">
                  <c:v>604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8"/>
        <c:overlap val="-10"/>
        <c:axId val="505483288"/>
        <c:axId val="472382184"/>
      </c:barChart>
      <c:lineChart>
        <c:grouping val="standard"/>
        <c:varyColors val="0"/>
        <c:ser>
          <c:idx val="2"/>
          <c:order val="2"/>
          <c:tx>
            <c:strRef>
              <c:f>Sheet1!$R$5</c:f>
              <c:strCache>
                <c:ptCount val="1"/>
                <c:pt idx="0">
                  <c:v>结余</c:v>
                </c:pt>
              </c:strCache>
            </c:strRef>
          </c:tx>
          <c:spPr>
            <a:ln w="28575" cap="rnd">
              <a:solidFill>
                <a:srgbClr val="FDD86E"/>
              </a:solidFill>
              <a:round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marker>
            <c:symbol val="circle"/>
            <c:size val="5"/>
            <c:spPr>
              <a:solidFill>
                <a:srgbClr val="FDD257">
                  <a:alpha val="73000"/>
                </a:srgbClr>
              </a:solidFill>
              <a:ln w="19050">
                <a:solidFill>
                  <a:sysClr val="window" lastClr="FFFFFF"/>
                </a:solidFill>
              </a:ln>
              <a:effectLst/>
            </c:spPr>
          </c:marker>
          <c:dLbls>
            <c:delete val="1"/>
          </c:dLbls>
          <c:cat>
            <c:strRef>
              <c:f>Sheet1!$O$6:$O$36</c:f>
              <c:strCache>
                <c:ptCount val="31"/>
                <c:pt idx="0" c:formatCode="m&quot;月&quot;d&quot;日&quot;">
                  <c:v>1日</c:v>
                </c:pt>
                <c:pt idx="1" c:formatCode="m&quot;月&quot;d&quot;日&quot;">
                  <c:v>2日</c:v>
                </c:pt>
                <c:pt idx="2" c:formatCode="m&quot;月&quot;d&quot;日&quot;">
                  <c:v>3日</c:v>
                </c:pt>
                <c:pt idx="3" c:formatCode="m&quot;月&quot;d&quot;日&quot;">
                  <c:v>4日</c:v>
                </c:pt>
                <c:pt idx="4" c:formatCode="m&quot;月&quot;d&quot;日&quot;">
                  <c:v>5日</c:v>
                </c:pt>
                <c:pt idx="5" c:formatCode="m&quot;月&quot;d&quot;日&quot;">
                  <c:v>6日</c:v>
                </c:pt>
                <c:pt idx="6" c:formatCode="m&quot;月&quot;d&quot;日&quot;">
                  <c:v>7日</c:v>
                </c:pt>
                <c:pt idx="7" c:formatCode="m&quot;月&quot;d&quot;日&quot;">
                  <c:v>8日</c:v>
                </c:pt>
                <c:pt idx="8" c:formatCode="m&quot;月&quot;d&quot;日&quot;">
                  <c:v>9日</c:v>
                </c:pt>
                <c:pt idx="9" c:formatCode="m&quot;月&quot;d&quot;日&quot;">
                  <c:v>10日</c:v>
                </c:pt>
                <c:pt idx="10" c:formatCode="m&quot;月&quot;d&quot;日&quot;">
                  <c:v>11日</c:v>
                </c:pt>
                <c:pt idx="11" c:formatCode="m&quot;月&quot;d&quot;日&quot;">
                  <c:v>12日</c:v>
                </c:pt>
                <c:pt idx="12" c:formatCode="m&quot;月&quot;d&quot;日&quot;">
                  <c:v>13日</c:v>
                </c:pt>
                <c:pt idx="13" c:formatCode="m&quot;月&quot;d&quot;日&quot;">
                  <c:v>14日</c:v>
                </c:pt>
                <c:pt idx="14" c:formatCode="m&quot;月&quot;d&quot;日&quot;">
                  <c:v>15日</c:v>
                </c:pt>
                <c:pt idx="15" c:formatCode="m&quot;月&quot;d&quot;日&quot;">
                  <c:v>16日</c:v>
                </c:pt>
                <c:pt idx="16" c:formatCode="m&quot;月&quot;d&quot;日&quot;">
                  <c:v>17日</c:v>
                </c:pt>
                <c:pt idx="17" c:formatCode="m&quot;月&quot;d&quot;日&quot;">
                  <c:v>18日</c:v>
                </c:pt>
                <c:pt idx="18" c:formatCode="m&quot;月&quot;d&quot;日&quot;">
                  <c:v>19日</c:v>
                </c:pt>
                <c:pt idx="19" c:formatCode="m&quot;月&quot;d&quot;日&quot;">
                  <c:v>20日</c:v>
                </c:pt>
                <c:pt idx="20" c:formatCode="m&quot;月&quot;d&quot;日&quot;">
                  <c:v>21日</c:v>
                </c:pt>
                <c:pt idx="21" c:formatCode="m&quot;月&quot;d&quot;日&quot;">
                  <c:v>22日</c:v>
                </c:pt>
                <c:pt idx="22" c:formatCode="m&quot;月&quot;d&quot;日&quot;">
                  <c:v>23日</c:v>
                </c:pt>
                <c:pt idx="23" c:formatCode="m&quot;月&quot;d&quot;日&quot;">
                  <c:v>24日</c:v>
                </c:pt>
                <c:pt idx="24" c:formatCode="m&quot;月&quot;d&quot;日&quot;">
                  <c:v>25日</c:v>
                </c:pt>
                <c:pt idx="25" c:formatCode="m&quot;月&quot;d&quot;日&quot;">
                  <c:v>26日</c:v>
                </c:pt>
                <c:pt idx="26" c:formatCode="m&quot;月&quot;d&quot;日&quot;">
                  <c:v>27日</c:v>
                </c:pt>
                <c:pt idx="27" c:formatCode="m&quot;月&quot;d&quot;日&quot;">
                  <c:v>28日</c:v>
                </c:pt>
                <c:pt idx="28" c:formatCode="m&quot;月&quot;d&quot;日&quot;">
                  <c:v>29日</c:v>
                </c:pt>
                <c:pt idx="29" c:formatCode="m&quot;月&quot;d&quot;日&quot;">
                  <c:v>30日</c:v>
                </c:pt>
                <c:pt idx="30" c:formatCode="m&quot;月&quot;d&quot;日&quot;">
                  <c:v>31日</c:v>
                </c:pt>
              </c:strCache>
            </c:strRef>
          </c:cat>
          <c:val>
            <c:numRef>
              <c:f>Sheet1!$R$6:$R$36</c:f>
              <c:numCache>
                <c:formatCode>General</c:formatCode>
                <c:ptCount val="31"/>
                <c:pt idx="0">
                  <c:v>420</c:v>
                </c:pt>
                <c:pt idx="1">
                  <c:v>-10.5</c:v>
                </c:pt>
                <c:pt idx="2">
                  <c:v>46.8</c:v>
                </c:pt>
                <c:pt idx="3">
                  <c:v>523</c:v>
                </c:pt>
                <c:pt idx="4">
                  <c:v>200</c:v>
                </c:pt>
                <c:pt idx="5">
                  <c:v>85</c:v>
                </c:pt>
                <c:pt idx="6">
                  <c:v>327.8</c:v>
                </c:pt>
                <c:pt idx="7">
                  <c:v>470.8</c:v>
                </c:pt>
                <c:pt idx="8">
                  <c:v>528</c:v>
                </c:pt>
                <c:pt idx="9">
                  <c:v>-314.5</c:v>
                </c:pt>
                <c:pt idx="10">
                  <c:v>42</c:v>
                </c:pt>
                <c:pt idx="11">
                  <c:v>531</c:v>
                </c:pt>
                <c:pt idx="12">
                  <c:v>80</c:v>
                </c:pt>
                <c:pt idx="13">
                  <c:v>146.6</c:v>
                </c:pt>
                <c:pt idx="14">
                  <c:v>170.2</c:v>
                </c:pt>
                <c:pt idx="15">
                  <c:v>194</c:v>
                </c:pt>
                <c:pt idx="16">
                  <c:v>436</c:v>
                </c:pt>
                <c:pt idx="17">
                  <c:v>-238.5</c:v>
                </c:pt>
                <c:pt idx="18">
                  <c:v>-302.8</c:v>
                </c:pt>
                <c:pt idx="19">
                  <c:v>379</c:v>
                </c:pt>
                <c:pt idx="20">
                  <c:v>-80</c:v>
                </c:pt>
                <c:pt idx="21">
                  <c:v>-11.8</c:v>
                </c:pt>
                <c:pt idx="22">
                  <c:v>12.6</c:v>
                </c:pt>
                <c:pt idx="23">
                  <c:v>37.2</c:v>
                </c:pt>
                <c:pt idx="24">
                  <c:v>328.4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1"/>
        <c:axId val="505483288"/>
        <c:axId val="472382184"/>
      </c:lineChart>
      <c:catAx>
        <c:axId val="5054832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11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472382184"/>
        <c:crosses val="autoZero"/>
        <c:auto val="1"/>
        <c:lblAlgn val="ctr"/>
        <c:lblOffset val="100"/>
        <c:noMultiLvlLbl val="0"/>
      </c:catAx>
      <c:valAx>
        <c:axId val="4723821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11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505483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1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1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1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>
        <c:manualLayout>
          <c:xMode val="edge"/>
          <c:yMode val="edge"/>
          <c:x val="0.823822296965373"/>
          <c:y val="0.023026887067999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1100" b="0" i="0" u="none" strike="noStrike" kern="120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>
      <a:outerShdw blurRad="63500" dist="37357" dir="2700000" sx="0" sy="0" rotWithShape="0">
        <a:scrgbClr r="0" g="0" b="0"/>
      </a:outerShdw>
    </a:effectLst>
  </c:spPr>
  <c:txPr>
    <a:bodyPr/>
    <a:lstStyle/>
    <a:p>
      <a:pPr>
        <a:defRPr lang="zh-CN" sz="11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externalData r:id="rId1">
    <c:autoUpdate val="0"/>
  </c:externalData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3965517241379"/>
          <c:y val="0.254218246452173"/>
          <c:w val="0.868685344827586"/>
          <c:h val="0.590402219140083"/>
        </c:manualLayout>
      </c:layout>
      <c:lineChart>
        <c:grouping val="standard"/>
        <c:varyColors val="0"/>
        <c:ser>
          <c:idx val="0"/>
          <c:order val="0"/>
          <c:tx>
            <c:strRef>
              <c:f>Sheet1!$K$5</c:f>
              <c:strCache>
                <c:ptCount val="1"/>
                <c:pt idx="0">
                  <c:v>收入</c:v>
                </c:pt>
              </c:strCache>
            </c:strRef>
          </c:tx>
          <c:spPr>
            <a:ln w="38100" cap="rnd" cmpd="dbl">
              <a:solidFill>
                <a:srgbClr val="DC6E7E"/>
              </a:solidFill>
              <a:round/>
            </a:ln>
            <a:effectLst/>
          </c:spPr>
          <c:marker>
            <c:symbol val="none"/>
          </c:marker>
          <c:dPt>
            <c:idx val="11"/>
            <c:marker>
              <c:symbol val="none"/>
            </c:marker>
            <c:bubble3D val="0"/>
            <c:spPr>
              <a:ln w="38100" cap="rnd" cmpd="dbl">
                <a:solidFill>
                  <a:srgbClr val="DC6E7E"/>
                </a:solidFill>
                <a:round/>
                <a:tailEnd type="triangle"/>
              </a:ln>
              <a:effectLst/>
            </c:spPr>
          </c:dPt>
          <c:dLbls>
            <c:delete val="1"/>
          </c:dLbls>
          <c:cat>
            <c:strRef>
              <c:f>Sheet1!$J$6:$J$17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Sheet1!$K$6:$K$17</c:f>
              <c:numCache>
                <c:formatCode>General</c:formatCode>
                <c:ptCount val="12"/>
                <c:pt idx="0">
                  <c:v>0</c:v>
                </c:pt>
                <c:pt idx="1">
                  <c:v>40000</c:v>
                </c:pt>
                <c:pt idx="2">
                  <c:v>30000</c:v>
                </c:pt>
                <c:pt idx="3">
                  <c:v>50000</c:v>
                </c:pt>
                <c:pt idx="4">
                  <c:v>2000</c:v>
                </c:pt>
                <c:pt idx="5">
                  <c:v>0</c:v>
                </c:pt>
                <c:pt idx="6">
                  <c:v>0</c:v>
                </c:pt>
                <c:pt idx="7">
                  <c:v>50000</c:v>
                </c:pt>
                <c:pt idx="8">
                  <c:v>0</c:v>
                </c:pt>
                <c:pt idx="9">
                  <c:v>0</c:v>
                </c:pt>
                <c:pt idx="10">
                  <c:v>13620.3</c:v>
                </c:pt>
                <c:pt idx="11">
                  <c:v>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Sheet1!$L$5</c:f>
              <c:strCache>
                <c:ptCount val="1"/>
                <c:pt idx="0">
                  <c:v>支出</c:v>
                </c:pt>
              </c:strCache>
            </c:strRef>
          </c:tx>
          <c:spPr>
            <a:ln w="38100" cap="rnd" cmpd="dbl">
              <a:solidFill>
                <a:srgbClr val="CBEFA2"/>
              </a:solidFill>
              <a:round/>
              <a:tailEnd type="none"/>
            </a:ln>
            <a:effectLst/>
          </c:spPr>
          <c:marker>
            <c:symbol val="none"/>
          </c:marker>
          <c:dPt>
            <c:idx val="11"/>
            <c:marker>
              <c:symbol val="none"/>
            </c:marker>
            <c:bubble3D val="0"/>
            <c:spPr>
              <a:ln w="38100" cap="rnd" cmpd="dbl">
                <a:solidFill>
                  <a:srgbClr val="CBEFA2"/>
                </a:solidFill>
                <a:round/>
                <a:tailEnd type="triangle"/>
              </a:ln>
              <a:effectLst/>
            </c:spPr>
          </c:dPt>
          <c:dLbls>
            <c:delete val="1"/>
          </c:dLbls>
          <c:cat>
            <c:strRef>
              <c:f>Sheet1!$J$6:$J$17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Sheet1!$L$6:$L$17</c:f>
              <c:numCache>
                <c:formatCode>General</c:formatCode>
                <c:ptCount val="12"/>
                <c:pt idx="0">
                  <c:v>0</c:v>
                </c:pt>
                <c:pt idx="1">
                  <c:v>25000</c:v>
                </c:pt>
                <c:pt idx="2">
                  <c:v>15000</c:v>
                </c:pt>
                <c:pt idx="3">
                  <c:v>35000</c:v>
                </c:pt>
                <c:pt idx="4">
                  <c:v>15000</c:v>
                </c:pt>
                <c:pt idx="5">
                  <c:v>0</c:v>
                </c:pt>
                <c:pt idx="6">
                  <c:v>0</c:v>
                </c:pt>
                <c:pt idx="7">
                  <c:v>35000</c:v>
                </c:pt>
                <c:pt idx="8">
                  <c:v>0</c:v>
                </c:pt>
                <c:pt idx="9">
                  <c:v>0</c:v>
                </c:pt>
                <c:pt idx="10">
                  <c:v>9620</c:v>
                </c:pt>
                <c:pt idx="11">
                  <c:v>0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Sheet1!$M$5</c:f>
              <c:strCache>
                <c:ptCount val="1"/>
                <c:pt idx="0">
                  <c:v>结余</c:v>
                </c:pt>
              </c:strCache>
            </c:strRef>
          </c:tx>
          <c:spPr>
            <a:ln w="38100" cap="rnd" cmpd="dbl">
              <a:solidFill>
                <a:srgbClr val="FDDA76"/>
              </a:solidFill>
              <a:round/>
            </a:ln>
            <a:effectLst/>
          </c:spPr>
          <c:marker>
            <c:symbol val="none"/>
          </c:marker>
          <c:dPt>
            <c:idx val="0"/>
            <c:marker>
              <c:symbol val="none"/>
            </c:marker>
            <c:bubble3D val="0"/>
            <c:explosion val="0"/>
            <c:spPr>
              <a:ln w="38100" cap="rnd" cmpd="dbl">
                <a:solidFill>
                  <a:srgbClr val="FDDA76"/>
                </a:solidFill>
                <a:round/>
                <a:headEnd type="none"/>
                <a:tailEnd type="none"/>
              </a:ln>
              <a:effectLst/>
            </c:spPr>
          </c:dPt>
          <c:dPt>
            <c:idx val="11"/>
            <c:marker>
              <c:symbol val="none"/>
            </c:marker>
            <c:bubble3D val="0"/>
            <c:explosion val="0"/>
            <c:spPr>
              <a:ln w="38100" cap="flat" cmpd="dbl">
                <a:solidFill>
                  <a:srgbClr val="FDDA76"/>
                </a:solidFill>
                <a:round/>
                <a:tailEnd type="triangle"/>
              </a:ln>
              <a:effectLst/>
            </c:spPr>
          </c:dPt>
          <c:dLbls>
            <c:delete val="1"/>
          </c:dLbls>
          <c:cat>
            <c:strRef>
              <c:f>Sheet1!$J$6:$J$17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Sheet1!$M$6:$M$17</c:f>
              <c:numCache>
                <c:formatCode>General</c:formatCode>
                <c:ptCount val="12"/>
                <c:pt idx="0">
                  <c:v>0</c:v>
                </c:pt>
                <c:pt idx="1">
                  <c:v>15000</c:v>
                </c:pt>
                <c:pt idx="2">
                  <c:v>15000</c:v>
                </c:pt>
                <c:pt idx="3">
                  <c:v>15000</c:v>
                </c:pt>
                <c:pt idx="4">
                  <c:v>-13000</c:v>
                </c:pt>
                <c:pt idx="5">
                  <c:v>0</c:v>
                </c:pt>
                <c:pt idx="6">
                  <c:v>0</c:v>
                </c:pt>
                <c:pt idx="7">
                  <c:v>15000</c:v>
                </c:pt>
                <c:pt idx="8">
                  <c:v>0</c:v>
                </c:pt>
                <c:pt idx="9">
                  <c:v>0</c:v>
                </c:pt>
                <c:pt idx="10">
                  <c:v>4000.3</c:v>
                </c:pt>
                <c:pt idx="11">
                  <c:v>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1"/>
        <c:axId val="766824108"/>
        <c:axId val="805011172"/>
      </c:lineChart>
      <c:catAx>
        <c:axId val="7668241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11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805011172"/>
        <c:crosses val="autoZero"/>
        <c:auto val="1"/>
        <c:lblAlgn val="ctr"/>
        <c:lblOffset val="100"/>
        <c:noMultiLvlLbl val="0"/>
      </c:catAx>
      <c:valAx>
        <c:axId val="8050111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11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7668241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1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1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1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>
        <c:manualLayout>
          <c:xMode val="edge"/>
          <c:yMode val="edge"/>
          <c:x val="0.670905172413793"/>
          <c:y val="0.00708549834671705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1100" b="0" i="0" u="none" strike="noStrike" kern="120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>
      <a:outerShdw blurRad="63500" dist="37357" dir="2700000" sx="0" sy="0" rotWithShape="0">
        <a:scrgbClr r="0" g="0" b="0"/>
      </a:outerShdw>
    </a:effectLst>
  </c:spPr>
  <c:txPr>
    <a:bodyPr/>
    <a:lstStyle/>
    <a:p>
      <a:pPr>
        <a:defRPr lang="zh-CN" sz="11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externalData r:id="rId1">
    <c:autoUpdate val="0"/>
  </c:externalData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0234702430846605"/>
          <c:y val="0.238628244820195"/>
          <c:w val="0.947191953059514"/>
          <c:h val="0.554179566563467"/>
        </c:manualLayout>
      </c:layout>
      <c:scatterChart>
        <c:scatterStyle val="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C3173"/>
              </a:solidFill>
              <a:ln w="9525">
                <a:noFill/>
              </a:ln>
              <a:effectLst/>
            </c:spPr>
          </c:marker>
          <c:dPt>
            <c:idx val="0"/>
            <c:marker>
              <c:symbol val="circle"/>
              <c:size val="23"/>
              <c:spPr>
                <a:gradFill>
                  <a:gsLst>
                    <a:gs pos="0">
                      <a:srgbClr val="FDE192"/>
                    </a:gs>
                    <a:gs pos="100000">
                      <a:srgbClr val="E6A904"/>
                    </a:gs>
                  </a:gsLst>
                  <a:lin ang="5400000" scaled="0"/>
                </a:gradFill>
                <a:ln w="9525">
                  <a:noFill/>
                </a:ln>
                <a:effectLst/>
              </c:spPr>
            </c:marker>
            <c:bubble3D val="0"/>
            <c:spPr>
              <a:ln w="19050" cap="rnd">
                <a:noFill/>
                <a:round/>
              </a:ln>
              <a:effectLst/>
            </c:spPr>
          </c:dPt>
          <c:dPt>
            <c:idx val="1"/>
            <c:marker>
              <c:symbol val="circle"/>
              <c:size val="18"/>
              <c:spPr>
                <a:gradFill>
                  <a:gsLst>
                    <a:gs pos="0">
                      <a:srgbClr val="14CD68"/>
                    </a:gs>
                    <a:gs pos="100000">
                      <a:srgbClr val="0B6E38"/>
                    </a:gs>
                  </a:gsLst>
                  <a:lin ang="5400000" scaled="0"/>
                </a:gradFill>
                <a:ln w="9525">
                  <a:noFill/>
                </a:ln>
                <a:effectLst/>
              </c:spPr>
            </c:marker>
            <c:bubble3D val="0"/>
          </c:dPt>
          <c:dPt>
            <c:idx val="2"/>
            <c:marker>
              <c:symbol val="circle"/>
              <c:size val="12"/>
              <c:spPr>
                <a:gradFill>
                  <a:gsLst>
                    <a:gs pos="0">
                      <a:srgbClr val="FE4444"/>
                    </a:gs>
                    <a:gs pos="100000">
                      <a:srgbClr val="832B2B"/>
                    </a:gs>
                  </a:gsLst>
                  <a:lin ang="5400000" scaled="0"/>
                </a:gradFill>
                <a:ln w="9525">
                  <a:noFill/>
                </a:ln>
                <a:effectLst/>
              </c:spPr>
            </c:marker>
            <c:bubble3D val="0"/>
          </c:dPt>
          <c:dPt>
            <c:idx val="3"/>
            <c:marker>
              <c:symbol val="circle"/>
              <c:size val="20"/>
              <c:spPr>
                <a:gradFill>
                  <a:gsLst>
                    <a:gs pos="0">
                      <a:srgbClr val="7B32B2"/>
                    </a:gs>
                    <a:gs pos="100000">
                      <a:srgbClr val="401A5D"/>
                    </a:gs>
                  </a:gsLst>
                  <a:lin ang="5400000" scaled="0"/>
                </a:gradFill>
                <a:ln w="9525">
                  <a:noFill/>
                </a:ln>
                <a:effectLst/>
              </c:spPr>
            </c:marker>
            <c:bubble3D val="0"/>
          </c:dPt>
          <c:dPt>
            <c:idx val="4"/>
            <c:marker>
              <c:symbol val="circle"/>
              <c:size val="11"/>
              <c:spPr>
                <a:gradFill>
                  <a:gsLst>
                    <a:gs pos="0">
                      <a:srgbClr val="C8EE9C"/>
                    </a:gs>
                    <a:gs pos="100000">
                      <a:srgbClr val="70AD47">
                        <a:lumMod val="75000"/>
                      </a:srgbClr>
                    </a:gs>
                  </a:gsLst>
                  <a:lin ang="5400000" scaled="0"/>
                </a:gradFill>
                <a:ln w="9525">
                  <a:noFill/>
                </a:ln>
                <a:effectLst/>
              </c:spPr>
            </c:marker>
            <c:bubble3D val="0"/>
          </c:dPt>
          <c:dPt>
            <c:idx val="5"/>
            <c:marker>
              <c:symbol val="circle"/>
              <c:size val="14"/>
              <c:spPr>
                <a:gradFill>
                  <a:gsLst>
                    <a:gs pos="96000">
                      <a:srgbClr val="C12F47"/>
                    </a:gs>
                    <a:gs pos="0">
                      <a:srgbClr val="DC6E7E"/>
                    </a:gs>
                  </a:gsLst>
                  <a:lin ang="5400000" scaled="1"/>
                </a:gradFill>
                <a:ln w="9525">
                  <a:noFill/>
                </a:ln>
                <a:effectLst/>
              </c:spPr>
            </c:marker>
            <c:bubble3D val="0"/>
          </c:dPt>
          <c:dPt>
            <c:idx val="6"/>
            <c:marker>
              <c:symbol val="circle"/>
              <c:size val="24"/>
              <c:spPr>
                <a:gradFill>
                  <a:gsLst>
                    <a:gs pos="0">
                      <a:srgbClr val="FBFB11"/>
                    </a:gs>
                    <a:gs pos="100000">
                      <a:srgbClr val="838309"/>
                    </a:gs>
                  </a:gsLst>
                  <a:lin ang="5400000" scaled="0"/>
                </a:gradFill>
                <a:ln w="9525">
                  <a:noFill/>
                </a:ln>
                <a:effectLst/>
              </c:spPr>
            </c:marker>
            <c:bubble3D val="0"/>
          </c:dPt>
          <c:dPt>
            <c:idx val="7"/>
            <c:marker>
              <c:symbol val="circle"/>
              <c:size val="11"/>
              <c:spPr>
                <a:gradFill>
                  <a:gsLst>
                    <a:gs pos="0">
                      <a:srgbClr val="007BD3"/>
                    </a:gs>
                    <a:gs pos="100000">
                      <a:srgbClr val="034373"/>
                    </a:gs>
                  </a:gsLst>
                  <a:lin ang="5400000" scaled="0"/>
                </a:gradFill>
                <a:ln w="9525">
                  <a:noFill/>
                </a:ln>
                <a:effectLst/>
              </c:spPr>
            </c:marker>
            <c:bubble3D val="0"/>
          </c:dPt>
          <c:dPt>
            <c:idx val="8"/>
            <c:marker>
              <c:symbol val="circle"/>
              <c:size val="18"/>
              <c:spPr>
                <a:gradFill>
                  <a:gsLst>
                    <a:gs pos="0">
                      <a:srgbClr val="FFC7A5"/>
                    </a:gs>
                    <a:gs pos="100000">
                      <a:srgbClr val="F43308"/>
                    </a:gs>
                  </a:gsLst>
                  <a:lin ang="5400000" scaled="0"/>
                </a:gradFill>
                <a:ln w="9525">
                  <a:noFill/>
                </a:ln>
                <a:effectLst/>
              </c:spPr>
            </c:marker>
            <c:bubble3D val="0"/>
          </c:dPt>
          <c:dPt>
            <c:idx val="9"/>
            <c:marker>
              <c:symbol val="circle"/>
              <c:size val="12"/>
              <c:spPr>
                <a:gradFill>
                  <a:gsLst>
                    <a:gs pos="0">
                      <a:srgbClr val="D7E8FD"/>
                    </a:gs>
                    <a:gs pos="100000">
                      <a:srgbClr val="0B5FD1"/>
                    </a:gs>
                  </a:gsLst>
                  <a:lin ang="5400000" scaled="0"/>
                </a:gradFill>
                <a:ln w="9525">
                  <a:noFill/>
                </a:ln>
                <a:effectLst/>
              </c:spPr>
            </c:marker>
            <c:bubble3D val="0"/>
          </c:dPt>
          <c:dPt>
            <c:idx val="10"/>
            <c:marker>
              <c:symbol val="circle"/>
              <c:size val="25"/>
              <c:spPr>
                <a:gradFill>
                  <a:gsLst>
                    <a:gs pos="0">
                      <a:srgbClr val="EBD4D6"/>
                    </a:gs>
                    <a:gs pos="100000">
                      <a:srgbClr val="9D4B51"/>
                    </a:gs>
                  </a:gsLst>
                  <a:lin ang="5400000" scaled="0"/>
                </a:gradFill>
                <a:ln w="9525">
                  <a:noFill/>
                </a:ln>
                <a:effectLst/>
              </c:spPr>
            </c:marker>
            <c:bubble3D val="0"/>
          </c:dPt>
          <c:dPt>
            <c:idx val="11"/>
            <c:marker>
              <c:symbol val="circle"/>
              <c:size val="19"/>
              <c:spPr>
                <a:gradFill rotWithShape="1">
                  <a:gsLst>
                    <a:gs pos="0">
                      <a:srgbClr val="EBD4D6"/>
                    </a:gs>
                    <a:gs pos="100000">
                      <a:srgbClr val="D138C7"/>
                    </a:gs>
                  </a:gsLst>
                  <a:lin ang="5400000" scaled="0"/>
                </a:gradFill>
                <a:ln w="9525">
                  <a:noFill/>
                </a:ln>
                <a:effectLst/>
              </c:spPr>
            </c:marker>
            <c:bubble3D val="0"/>
          </c:dPt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Sheet1!$J$6:$J$17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xVal>
          <c:yVal>
            <c:numRef>
              <c:f>Sheet1!$M$6:$M$17</c:f>
              <c:numCache>
                <c:formatCode>General</c:formatCode>
                <c:ptCount val="12"/>
                <c:pt idx="0">
                  <c:v>0</c:v>
                </c:pt>
                <c:pt idx="1">
                  <c:v>15000</c:v>
                </c:pt>
                <c:pt idx="2">
                  <c:v>15000</c:v>
                </c:pt>
                <c:pt idx="3">
                  <c:v>15000</c:v>
                </c:pt>
                <c:pt idx="4">
                  <c:v>-13000</c:v>
                </c:pt>
                <c:pt idx="5">
                  <c:v>0</c:v>
                </c:pt>
                <c:pt idx="6">
                  <c:v>0</c:v>
                </c:pt>
                <c:pt idx="7">
                  <c:v>15000</c:v>
                </c:pt>
                <c:pt idx="8">
                  <c:v>0</c:v>
                </c:pt>
                <c:pt idx="9">
                  <c:v>0</c:v>
                </c:pt>
                <c:pt idx="10">
                  <c:v>4000.3</c:v>
                </c:pt>
                <c:pt idx="1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6690467"/>
        <c:axId val="611780645"/>
      </c:scatterChart>
      <c:valAx>
        <c:axId val="896690467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bg1">
                  <a:alpha val="13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rgbClr val="51525F"/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 forceAA="0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611780645"/>
        <c:crosses val="autoZero"/>
        <c:crossBetween val="midCat"/>
      </c:valAx>
      <c:valAx>
        <c:axId val="611780645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 forceAA="0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8966904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1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1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1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1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11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zh-CN" sz="11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6"/>
        <c:txPr>
          <a:bodyPr rot="0" spcFirstLastPara="0" vertOverflow="ellipsis" vert="horz" wrap="square" anchor="ctr" anchorCtr="1"/>
          <a:lstStyle/>
          <a:p>
            <a:pPr>
              <a:defRPr lang="zh-CN" sz="11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7"/>
        <c:txPr>
          <a:bodyPr rot="0" spcFirstLastPara="0" vertOverflow="ellipsis" vert="horz" wrap="square" anchor="ctr" anchorCtr="1"/>
          <a:lstStyle/>
          <a:p>
            <a:pPr>
              <a:defRPr lang="zh-CN" sz="11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8"/>
        <c:txPr>
          <a:bodyPr rot="0" spcFirstLastPara="0" vertOverflow="ellipsis" vert="horz" wrap="square" anchor="ctr" anchorCtr="1"/>
          <a:lstStyle/>
          <a:p>
            <a:pPr>
              <a:defRPr lang="zh-CN" sz="11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9"/>
        <c:txPr>
          <a:bodyPr rot="0" spcFirstLastPara="0" vertOverflow="ellipsis" vert="horz" wrap="square" anchor="ctr" anchorCtr="1"/>
          <a:lstStyle/>
          <a:p>
            <a:pPr>
              <a:defRPr lang="zh-CN" sz="11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0"/>
        <c:txPr>
          <a:bodyPr rot="0" spcFirstLastPara="0" vertOverflow="ellipsis" vert="horz" wrap="square" anchor="ctr" anchorCtr="1"/>
          <a:lstStyle/>
          <a:p>
            <a:pPr>
              <a:defRPr lang="zh-CN" sz="11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1"/>
        <c:txPr>
          <a:bodyPr rot="0" spcFirstLastPara="0" vertOverflow="ellipsis" vert="horz" wrap="square" anchor="ctr" anchorCtr="1"/>
          <a:lstStyle/>
          <a:p>
            <a:pPr>
              <a:defRPr lang="zh-CN" sz="11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>
        <c:manualLayout>
          <c:xMode val="edge"/>
          <c:yMode val="edge"/>
          <c:x val="0.0252839082922648"/>
          <c:y val="0.894471153846154"/>
          <c:w val="0.955003214056139"/>
          <c:h val="0.0850961538461538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1100" b="0" i="0" u="none" strike="noStrike" kern="120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 sz="1000" b="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5</xdr:col>
      <xdr:colOff>255270</xdr:colOff>
      <xdr:row>2</xdr:row>
      <xdr:rowOff>40005</xdr:rowOff>
    </xdr:from>
    <xdr:ext cx="1206500" cy="363855"/>
    <xdr:sp>
      <xdr:nvSpPr>
        <xdr:cNvPr id="8" name="矩形 7"/>
        <xdr:cNvSpPr/>
      </xdr:nvSpPr>
      <xdr:spPr>
        <a:xfrm>
          <a:off x="2341245" y="719455"/>
          <a:ext cx="1206500" cy="363855"/>
        </a:xfrm>
        <a:prstGeom prst="rect">
          <a:avLst/>
        </a:prstGeom>
        <a:gradFill>
          <a:gsLst>
            <a:gs pos="0">
              <a:srgbClr val="FAEBED"/>
            </a:gs>
            <a:gs pos="100000">
              <a:srgbClr val="D8596C"/>
            </a:gs>
          </a:gsLst>
          <a:lin ang="16200000" scaled="1"/>
        </a:gra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rtlCol="0" anchor="t">
          <a:spAutoFit/>
        </a:bodyPr>
        <a:p>
          <a:pPr algn="ctr"/>
          <a:r>
            <a:rPr lang="zh-CN" altLang="en-US" sz="1600" b="1"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本期总收入</a:t>
          </a:r>
          <a:endParaRPr lang="zh-CN" altLang="en-US" sz="1600" b="1"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11</xdr:col>
      <xdr:colOff>243840</xdr:colOff>
      <xdr:row>2</xdr:row>
      <xdr:rowOff>40005</xdr:rowOff>
    </xdr:from>
    <xdr:ext cx="1207135" cy="363855"/>
    <xdr:sp>
      <xdr:nvSpPr>
        <xdr:cNvPr id="14" name="矩形 13"/>
        <xdr:cNvSpPr/>
      </xdr:nvSpPr>
      <xdr:spPr>
        <a:xfrm>
          <a:off x="4855210" y="719455"/>
          <a:ext cx="1207135" cy="363855"/>
        </a:xfrm>
        <a:prstGeom prst="rect">
          <a:avLst/>
        </a:prstGeom>
        <a:gradFill>
          <a:gsLst>
            <a:gs pos="0">
              <a:srgbClr val="E9F6DB"/>
            </a:gs>
            <a:gs pos="100000">
              <a:srgbClr val="C6EE99"/>
            </a:gs>
          </a:gsLst>
          <a:lin ang="16200000" scaled="1"/>
        </a:gra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rtlCol="0" anchor="t"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 b="1"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本期总支出</a:t>
          </a:r>
          <a:endParaRPr lang="zh-CN" altLang="en-US" sz="1600" b="1"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17</xdr:col>
      <xdr:colOff>248920</xdr:colOff>
      <xdr:row>2</xdr:row>
      <xdr:rowOff>30480</xdr:rowOff>
    </xdr:from>
    <xdr:ext cx="1207770" cy="363855"/>
    <xdr:sp>
      <xdr:nvSpPr>
        <xdr:cNvPr id="16" name="矩形 15"/>
        <xdr:cNvSpPr/>
      </xdr:nvSpPr>
      <xdr:spPr>
        <a:xfrm>
          <a:off x="7378700" y="709930"/>
          <a:ext cx="1207770" cy="363855"/>
        </a:xfrm>
        <a:prstGeom prst="rect">
          <a:avLst/>
        </a:prstGeom>
        <a:gradFill>
          <a:gsLst>
            <a:gs pos="0">
              <a:srgbClr val="FFFEF9"/>
            </a:gs>
            <a:gs pos="100000">
              <a:srgbClr val="FDD257"/>
            </a:gs>
          </a:gsLst>
          <a:lin ang="16200000" scaled="1"/>
        </a:gra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 b="1"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本期结余</a:t>
          </a:r>
          <a:endParaRPr lang="zh-CN" altLang="en-US" sz="1600" b="1"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twoCellAnchor>
    <xdr:from>
      <xdr:col>22</xdr:col>
      <xdr:colOff>73660</xdr:colOff>
      <xdr:row>2</xdr:row>
      <xdr:rowOff>78105</xdr:rowOff>
    </xdr:from>
    <xdr:to>
      <xdr:col>25</xdr:col>
      <xdr:colOff>296545</xdr:colOff>
      <xdr:row>7</xdr:row>
      <xdr:rowOff>180975</xdr:rowOff>
    </xdr:to>
    <xdr:graphicFrame>
      <xdr:nvGraphicFramePr>
        <xdr:cNvPr id="22" name="图表 21"/>
        <xdr:cNvGraphicFramePr/>
      </xdr:nvGraphicFramePr>
      <xdr:xfrm>
        <a:off x="9302115" y="757555"/>
        <a:ext cx="1482090" cy="137287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16510</xdr:colOff>
      <xdr:row>2</xdr:row>
      <xdr:rowOff>240030</xdr:rowOff>
    </xdr:from>
    <xdr:to>
      <xdr:col>28</xdr:col>
      <xdr:colOff>220980</xdr:colOff>
      <xdr:row>7</xdr:row>
      <xdr:rowOff>3175</xdr:rowOff>
    </xdr:to>
    <xdr:graphicFrame>
      <xdr:nvGraphicFramePr>
        <xdr:cNvPr id="24" name="图表 23"/>
        <xdr:cNvGraphicFramePr/>
      </xdr:nvGraphicFramePr>
      <xdr:xfrm>
        <a:off x="10923905" y="919480"/>
        <a:ext cx="1043940" cy="103314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20320</xdr:colOff>
      <xdr:row>15</xdr:row>
      <xdr:rowOff>288925</xdr:rowOff>
    </xdr:from>
    <xdr:to>
      <xdr:col>28</xdr:col>
      <xdr:colOff>368935</xdr:colOff>
      <xdr:row>17</xdr:row>
      <xdr:rowOff>288925</xdr:rowOff>
    </xdr:to>
    <xdr:graphicFrame>
      <xdr:nvGraphicFramePr>
        <xdr:cNvPr id="2" name="图表 1"/>
        <xdr:cNvGraphicFramePr/>
      </xdr:nvGraphicFramePr>
      <xdr:xfrm>
        <a:off x="296545" y="5286375"/>
        <a:ext cx="11819255" cy="2463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38735</xdr:colOff>
      <xdr:row>7</xdr:row>
      <xdr:rowOff>394335</xdr:rowOff>
    </xdr:from>
    <xdr:to>
      <xdr:col>14</xdr:col>
      <xdr:colOff>254635</xdr:colOff>
      <xdr:row>15</xdr:row>
      <xdr:rowOff>63500</xdr:rowOff>
    </xdr:to>
    <xdr:graphicFrame>
      <xdr:nvGraphicFramePr>
        <xdr:cNvPr id="4" name="图表 3"/>
        <xdr:cNvGraphicFramePr/>
      </xdr:nvGraphicFramePr>
      <xdr:xfrm>
        <a:off x="314960" y="2343785"/>
        <a:ext cx="5810250" cy="27171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419100</xdr:colOff>
      <xdr:row>7</xdr:row>
      <xdr:rowOff>364490</xdr:rowOff>
    </xdr:from>
    <xdr:to>
      <xdr:col>29</xdr:col>
      <xdr:colOff>59690</xdr:colOff>
      <xdr:row>14</xdr:row>
      <xdr:rowOff>300990</xdr:rowOff>
    </xdr:to>
    <xdr:graphicFrame>
      <xdr:nvGraphicFramePr>
        <xdr:cNvPr id="11" name="图表 10"/>
        <xdr:cNvGraphicFramePr/>
      </xdr:nvGraphicFramePr>
      <xdr:xfrm>
        <a:off x="6289675" y="2313940"/>
        <a:ext cx="5936615" cy="2667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U40"/>
  <sheetViews>
    <sheetView showGridLines="0" workbookViewId="0">
      <selection activeCell="C31" sqref="C31"/>
    </sheetView>
  </sheetViews>
  <sheetFormatPr defaultColWidth="9" defaultRowHeight="13.5"/>
  <cols>
    <col min="1" max="1" width="2.125" style="62" customWidth="1"/>
    <col min="2" max="2" width="11.375" style="63" customWidth="1"/>
    <col min="3" max="3" width="9.5" style="63" customWidth="1"/>
    <col min="4" max="4" width="10.375" style="63" customWidth="1"/>
    <col min="5" max="5" width="11.125" style="63" customWidth="1"/>
    <col min="6" max="6" width="11.5" style="63" customWidth="1"/>
    <col min="7" max="7" width="10" style="63" customWidth="1"/>
    <col min="8" max="8" width="9.25" style="63" customWidth="1"/>
    <col min="9" max="9" width="1.375" style="62" customWidth="1"/>
    <col min="10" max="11" width="9.5" style="62" customWidth="1"/>
    <col min="12" max="12" width="7.625" style="62" customWidth="1"/>
    <col min="13" max="13" width="9.375" style="62" customWidth="1"/>
    <col min="14" max="14" width="1.375" style="62" customWidth="1"/>
    <col min="15" max="15" width="10.25" style="64" customWidth="1"/>
    <col min="16" max="16" width="9" style="64"/>
    <col min="17" max="17" width="9" style="62"/>
    <col min="18" max="18" width="8.375" style="62" customWidth="1"/>
    <col min="19" max="19" width="2.25" style="62" customWidth="1"/>
    <col min="20" max="20" width="7.75" style="62" hidden="1" customWidth="1"/>
    <col min="21" max="21" width="7.5" style="62" hidden="1" customWidth="1"/>
    <col min="22" max="16384" width="9" style="62"/>
  </cols>
  <sheetData>
    <row r="2" ht="29" customHeight="1" spans="2:18">
      <c r="B2" s="65" t="s">
        <v>0</v>
      </c>
      <c r="C2" s="65"/>
      <c r="D2" s="65"/>
      <c r="E2" s="65"/>
      <c r="F2" s="65"/>
      <c r="G2" s="65"/>
      <c r="H2" s="65"/>
      <c r="I2" s="77"/>
      <c r="J2" s="78" t="s">
        <v>1</v>
      </c>
      <c r="K2" s="78"/>
      <c r="L2" s="78"/>
      <c r="M2" s="78"/>
      <c r="N2" s="79"/>
      <c r="O2" s="78" t="s">
        <v>2</v>
      </c>
      <c r="P2" s="78"/>
      <c r="Q2" s="78"/>
      <c r="R2" s="78"/>
    </row>
    <row r="3" ht="9" customHeight="1" spans="2:18">
      <c r="B3" s="66"/>
      <c r="C3" s="66"/>
      <c r="D3" s="66"/>
      <c r="E3" s="66"/>
      <c r="F3" s="66"/>
      <c r="G3" s="66"/>
      <c r="H3" s="66"/>
      <c r="O3" s="78"/>
      <c r="P3" s="78"/>
      <c r="Q3" s="78"/>
      <c r="R3" s="78"/>
    </row>
    <row r="4" ht="26" customHeight="1" spans="2:18">
      <c r="B4" s="67" t="s">
        <v>3</v>
      </c>
      <c r="C4" s="68" t="s">
        <v>4</v>
      </c>
      <c r="D4" s="69" t="s">
        <v>5</v>
      </c>
      <c r="E4" s="69" t="s">
        <v>6</v>
      </c>
      <c r="F4" s="70" t="s">
        <v>7</v>
      </c>
      <c r="G4" s="70" t="s">
        <v>8</v>
      </c>
      <c r="H4" s="70" t="s">
        <v>9</v>
      </c>
      <c r="J4" s="80" t="s">
        <v>10</v>
      </c>
      <c r="K4" s="81" t="s">
        <v>11</v>
      </c>
      <c r="L4" s="82"/>
      <c r="M4" s="83"/>
      <c r="O4" s="84" t="s">
        <v>12</v>
      </c>
      <c r="P4" s="85" t="s">
        <v>11</v>
      </c>
      <c r="Q4" s="84" t="s">
        <v>10</v>
      </c>
      <c r="R4" s="64" t="s">
        <v>13</v>
      </c>
    </row>
    <row r="5" ht="20" customHeight="1" spans="2:18">
      <c r="B5" s="71">
        <v>44136</v>
      </c>
      <c r="C5" s="72">
        <v>1001</v>
      </c>
      <c r="D5" s="73" t="s">
        <v>14</v>
      </c>
      <c r="E5" s="73">
        <v>840</v>
      </c>
      <c r="F5" s="73">
        <v>420</v>
      </c>
      <c r="G5" s="73"/>
      <c r="H5" s="73"/>
      <c r="J5" s="86" t="s">
        <v>10</v>
      </c>
      <c r="K5" s="87" t="s">
        <v>6</v>
      </c>
      <c r="L5" s="87" t="s">
        <v>7</v>
      </c>
      <c r="M5" s="88" t="s">
        <v>15</v>
      </c>
      <c r="N5" s="64"/>
      <c r="O5" s="80" t="s">
        <v>10</v>
      </c>
      <c r="P5" s="70" t="s">
        <v>6</v>
      </c>
      <c r="Q5" s="98" t="s">
        <v>7</v>
      </c>
      <c r="R5" s="99" t="s">
        <v>15</v>
      </c>
    </row>
    <row r="6" ht="20" customHeight="1" spans="2:21">
      <c r="B6" s="71">
        <v>44137</v>
      </c>
      <c r="C6" s="72">
        <v>1002</v>
      </c>
      <c r="D6" s="73" t="s">
        <v>16</v>
      </c>
      <c r="E6" s="73">
        <v>210.5</v>
      </c>
      <c r="F6" s="73">
        <v>221</v>
      </c>
      <c r="G6" s="73"/>
      <c r="H6" s="73"/>
      <c r="J6" s="89" t="s">
        <v>17</v>
      </c>
      <c r="K6" s="90">
        <f>SUMPRODUCT((MONTH($B$5:$B$900)&amp;"月"=$J6)*(YEAR($B$5:$B$900)&amp;"年"=$K$4)*$E$5:$E$900)</f>
        <v>0</v>
      </c>
      <c r="L6" s="90">
        <f>SUMPRODUCT((MONTH($B$5:$B$900)&amp;"月"=$J6)*(YEAR($B$5:$B$900)&amp;"年"=$K$4)*$F$5:$F$900)</f>
        <v>0</v>
      </c>
      <c r="M6" s="91">
        <f>K6-L6</f>
        <v>0</v>
      </c>
      <c r="N6" s="64"/>
      <c r="O6" s="92" t="s">
        <v>18</v>
      </c>
      <c r="P6" s="90">
        <f>SUMPRODUCT((DAY($B$5:$B$900)&amp;"日"=$O6)*(MONTH($B$5:$B$900)&amp;"月"=$R$4)*(YEAR($B$5:$B$900)&amp;"年"=$P$4)*$E$5:$E$900)</f>
        <v>840</v>
      </c>
      <c r="Q6" s="90">
        <f>SUMPRODUCT((DAY($B$5:$B$900)&amp;"日"=$O6)*(MONTH($B$5:$B$900)&amp;"月"=$R$4)*(YEAR($B$5:$B$900)&amp;"年"=$P$4)*$F$5:$F$900)</f>
        <v>420</v>
      </c>
      <c r="R6" s="91">
        <f>P6-Q6</f>
        <v>420</v>
      </c>
      <c r="T6" s="62" t="s">
        <v>11</v>
      </c>
      <c r="U6" s="64" t="s">
        <v>17</v>
      </c>
    </row>
    <row r="7" ht="20" customHeight="1" spans="2:21">
      <c r="B7" s="71">
        <v>44138</v>
      </c>
      <c r="C7" s="72">
        <v>1003</v>
      </c>
      <c r="D7" s="73" t="s">
        <v>19</v>
      </c>
      <c r="E7" s="73">
        <v>168.8</v>
      </c>
      <c r="F7" s="73">
        <v>122</v>
      </c>
      <c r="G7" s="73"/>
      <c r="H7" s="73"/>
      <c r="J7" s="89" t="s">
        <v>20</v>
      </c>
      <c r="K7" s="90">
        <f t="shared" ref="K7:K17" si="0">SUMPRODUCT((MONTH($B$5:$B$900)&amp;"月"=$J7)*(YEAR($B$5:$B$900)&amp;"年"=$K$4)*$E$5:$E$900)</f>
        <v>40000</v>
      </c>
      <c r="L7" s="90">
        <f t="shared" ref="L7:L17" si="1">SUMPRODUCT((MONTH($B$5:$B$900)&amp;"月"=$J7)*(YEAR($B$5:$B$900)&amp;"年"=$K$4)*$F$5:$F$900)</f>
        <v>25000</v>
      </c>
      <c r="M7" s="91">
        <f t="shared" ref="M7:M18" si="2">K7-L7</f>
        <v>15000</v>
      </c>
      <c r="N7" s="64"/>
      <c r="O7" s="92" t="s">
        <v>21</v>
      </c>
      <c r="P7" s="90">
        <f t="shared" ref="P7:P36" si="3">SUMPRODUCT((DAY($B$5:$B$900)&amp;"日"=$O7)*(MONTH($B$5:$B$900)&amp;"月"=$R$4)*(YEAR($B$5:$B$900)&amp;"年"=$P$4)*$E$5:$E$900)</f>
        <v>210.5</v>
      </c>
      <c r="Q7" s="90">
        <f t="shared" ref="Q7:Q36" si="4">SUMPRODUCT((DAY($B$5:$B$900)&amp;"日"=$O7)*(MONTH($B$5:$B$900)&amp;"月"=$R$4)*(YEAR($B$5:$B$900)&amp;"年"=$P$4)*$F$5:$F$900)</f>
        <v>221</v>
      </c>
      <c r="R7" s="91">
        <f t="shared" ref="R7:R36" si="5">P7-Q7</f>
        <v>-10.5</v>
      </c>
      <c r="T7" s="62" t="s">
        <v>22</v>
      </c>
      <c r="U7" s="64" t="s">
        <v>20</v>
      </c>
    </row>
    <row r="8" ht="20" customHeight="1" spans="2:21">
      <c r="B8" s="71">
        <v>44139</v>
      </c>
      <c r="C8" s="72">
        <v>1004</v>
      </c>
      <c r="D8" s="73" t="s">
        <v>23</v>
      </c>
      <c r="E8" s="73">
        <v>846</v>
      </c>
      <c r="F8" s="73">
        <v>323</v>
      </c>
      <c r="G8" s="73"/>
      <c r="H8" s="73"/>
      <c r="J8" s="89" t="s">
        <v>24</v>
      </c>
      <c r="K8" s="90">
        <f t="shared" si="0"/>
        <v>30000</v>
      </c>
      <c r="L8" s="90">
        <f t="shared" si="1"/>
        <v>15000</v>
      </c>
      <c r="M8" s="91">
        <f t="shared" si="2"/>
        <v>15000</v>
      </c>
      <c r="N8" s="64"/>
      <c r="O8" s="92" t="s">
        <v>25</v>
      </c>
      <c r="P8" s="90">
        <f t="shared" si="3"/>
        <v>168.8</v>
      </c>
      <c r="Q8" s="90">
        <f t="shared" si="4"/>
        <v>122</v>
      </c>
      <c r="R8" s="91">
        <f t="shared" si="5"/>
        <v>46.8</v>
      </c>
      <c r="T8" s="62" t="s">
        <v>26</v>
      </c>
      <c r="U8" s="64" t="s">
        <v>24</v>
      </c>
    </row>
    <row r="9" ht="20" customHeight="1" spans="2:21">
      <c r="B9" s="71">
        <v>44140</v>
      </c>
      <c r="C9" s="72">
        <v>1005</v>
      </c>
      <c r="D9" s="73" t="s">
        <v>27</v>
      </c>
      <c r="E9" s="73">
        <v>424</v>
      </c>
      <c r="F9" s="73">
        <v>224</v>
      </c>
      <c r="G9" s="73"/>
      <c r="H9" s="73"/>
      <c r="J9" s="89" t="s">
        <v>28</v>
      </c>
      <c r="K9" s="90">
        <f t="shared" si="0"/>
        <v>50000</v>
      </c>
      <c r="L9" s="90">
        <f t="shared" si="1"/>
        <v>35000</v>
      </c>
      <c r="M9" s="91">
        <f t="shared" si="2"/>
        <v>15000</v>
      </c>
      <c r="N9" s="64"/>
      <c r="O9" s="92" t="s">
        <v>29</v>
      </c>
      <c r="P9" s="90">
        <f t="shared" si="3"/>
        <v>846</v>
      </c>
      <c r="Q9" s="90">
        <f t="shared" si="4"/>
        <v>323</v>
      </c>
      <c r="R9" s="91">
        <f t="shared" si="5"/>
        <v>523</v>
      </c>
      <c r="T9" s="62" t="s">
        <v>30</v>
      </c>
      <c r="U9" s="64" t="s">
        <v>28</v>
      </c>
    </row>
    <row r="10" ht="20" customHeight="1" spans="2:21">
      <c r="B10" s="71">
        <v>44141</v>
      </c>
      <c r="C10" s="72">
        <v>1006</v>
      </c>
      <c r="D10" s="73" t="s">
        <v>31</v>
      </c>
      <c r="E10" s="73">
        <v>510</v>
      </c>
      <c r="F10" s="73">
        <v>425</v>
      </c>
      <c r="G10" s="73"/>
      <c r="H10" s="73"/>
      <c r="J10" s="89" t="s">
        <v>32</v>
      </c>
      <c r="K10" s="90">
        <f t="shared" si="0"/>
        <v>2000</v>
      </c>
      <c r="L10" s="90">
        <f t="shared" si="1"/>
        <v>15000</v>
      </c>
      <c r="M10" s="91">
        <f t="shared" si="2"/>
        <v>-13000</v>
      </c>
      <c r="N10" s="64"/>
      <c r="O10" s="92" t="s">
        <v>33</v>
      </c>
      <c r="P10" s="90">
        <f t="shared" si="3"/>
        <v>424</v>
      </c>
      <c r="Q10" s="90">
        <f t="shared" si="4"/>
        <v>224</v>
      </c>
      <c r="R10" s="91">
        <f t="shared" si="5"/>
        <v>200</v>
      </c>
      <c r="T10" s="62" t="s">
        <v>34</v>
      </c>
      <c r="U10" s="64" t="s">
        <v>32</v>
      </c>
    </row>
    <row r="11" ht="20" customHeight="1" spans="2:21">
      <c r="B11" s="71">
        <v>44142</v>
      </c>
      <c r="C11" s="72">
        <v>1007</v>
      </c>
      <c r="D11" s="73" t="s">
        <v>35</v>
      </c>
      <c r="E11" s="73">
        <v>553.8</v>
      </c>
      <c r="F11" s="73">
        <v>226</v>
      </c>
      <c r="G11" s="73"/>
      <c r="H11" s="73"/>
      <c r="J11" s="89" t="s">
        <v>36</v>
      </c>
      <c r="K11" s="90">
        <f t="shared" si="0"/>
        <v>0</v>
      </c>
      <c r="L11" s="90">
        <f t="shared" si="1"/>
        <v>0</v>
      </c>
      <c r="M11" s="91">
        <f t="shared" si="2"/>
        <v>0</v>
      </c>
      <c r="N11" s="64"/>
      <c r="O11" s="92" t="s">
        <v>37</v>
      </c>
      <c r="P11" s="90">
        <f t="shared" si="3"/>
        <v>510</v>
      </c>
      <c r="Q11" s="90">
        <f t="shared" si="4"/>
        <v>425</v>
      </c>
      <c r="R11" s="91">
        <f t="shared" si="5"/>
        <v>85</v>
      </c>
      <c r="U11" s="64" t="s">
        <v>36</v>
      </c>
    </row>
    <row r="12" ht="20" customHeight="1" spans="2:21">
      <c r="B12" s="71">
        <v>44143</v>
      </c>
      <c r="C12" s="72">
        <v>1008</v>
      </c>
      <c r="D12" s="73" t="s">
        <v>38</v>
      </c>
      <c r="E12" s="73">
        <v>597.8</v>
      </c>
      <c r="F12" s="73">
        <v>127</v>
      </c>
      <c r="G12" s="73"/>
      <c r="H12" s="73"/>
      <c r="J12" s="89" t="s">
        <v>39</v>
      </c>
      <c r="K12" s="90">
        <f t="shared" si="0"/>
        <v>0</v>
      </c>
      <c r="L12" s="90">
        <f t="shared" si="1"/>
        <v>0</v>
      </c>
      <c r="M12" s="91">
        <f t="shared" si="2"/>
        <v>0</v>
      </c>
      <c r="N12" s="64"/>
      <c r="O12" s="92" t="s">
        <v>40</v>
      </c>
      <c r="P12" s="90">
        <f t="shared" si="3"/>
        <v>553.8</v>
      </c>
      <c r="Q12" s="90">
        <f t="shared" si="4"/>
        <v>226</v>
      </c>
      <c r="R12" s="91">
        <f t="shared" si="5"/>
        <v>327.8</v>
      </c>
      <c r="U12" s="64" t="s">
        <v>39</v>
      </c>
    </row>
    <row r="13" ht="20" customHeight="1" spans="2:21">
      <c r="B13" s="71">
        <v>44144</v>
      </c>
      <c r="C13" s="72">
        <v>1009</v>
      </c>
      <c r="D13" s="73" t="s">
        <v>41</v>
      </c>
      <c r="E13" s="73">
        <v>856</v>
      </c>
      <c r="F13" s="73">
        <v>328</v>
      </c>
      <c r="G13" s="73"/>
      <c r="H13" s="73"/>
      <c r="J13" s="89" t="s">
        <v>42</v>
      </c>
      <c r="K13" s="90">
        <f t="shared" si="0"/>
        <v>50000</v>
      </c>
      <c r="L13" s="90">
        <f t="shared" si="1"/>
        <v>35000</v>
      </c>
      <c r="M13" s="91">
        <f t="shared" si="2"/>
        <v>15000</v>
      </c>
      <c r="N13" s="64"/>
      <c r="O13" s="92" t="s">
        <v>43</v>
      </c>
      <c r="P13" s="90">
        <f t="shared" si="3"/>
        <v>597.8</v>
      </c>
      <c r="Q13" s="90">
        <f t="shared" si="4"/>
        <v>127</v>
      </c>
      <c r="R13" s="91">
        <f t="shared" si="5"/>
        <v>470.8</v>
      </c>
      <c r="U13" s="64" t="s">
        <v>42</v>
      </c>
    </row>
    <row r="14" ht="20" customHeight="1" spans="2:21">
      <c r="B14" s="71">
        <v>44145</v>
      </c>
      <c r="C14" s="72">
        <v>1010</v>
      </c>
      <c r="D14" s="73" t="s">
        <v>44</v>
      </c>
      <c r="E14" s="73">
        <v>214.5</v>
      </c>
      <c r="F14" s="73">
        <v>529</v>
      </c>
      <c r="G14" s="73"/>
      <c r="H14" s="73"/>
      <c r="J14" s="89" t="s">
        <v>45</v>
      </c>
      <c r="K14" s="90">
        <f t="shared" si="0"/>
        <v>0</v>
      </c>
      <c r="L14" s="90">
        <f t="shared" si="1"/>
        <v>0</v>
      </c>
      <c r="M14" s="91">
        <f t="shared" si="2"/>
        <v>0</v>
      </c>
      <c r="N14" s="64"/>
      <c r="O14" s="92" t="s">
        <v>46</v>
      </c>
      <c r="P14" s="90">
        <f t="shared" si="3"/>
        <v>856</v>
      </c>
      <c r="Q14" s="90">
        <f t="shared" si="4"/>
        <v>328</v>
      </c>
      <c r="R14" s="91">
        <f t="shared" si="5"/>
        <v>528</v>
      </c>
      <c r="U14" s="64" t="s">
        <v>45</v>
      </c>
    </row>
    <row r="15" ht="20" customHeight="1" spans="2:21">
      <c r="B15" s="71">
        <v>44146</v>
      </c>
      <c r="C15" s="72">
        <v>1011</v>
      </c>
      <c r="D15" s="73" t="s">
        <v>47</v>
      </c>
      <c r="E15" s="73">
        <v>172</v>
      </c>
      <c r="F15" s="73">
        <v>130</v>
      </c>
      <c r="G15" s="73"/>
      <c r="H15" s="73"/>
      <c r="J15" s="89" t="s">
        <v>48</v>
      </c>
      <c r="K15" s="90">
        <f t="shared" si="0"/>
        <v>0</v>
      </c>
      <c r="L15" s="90">
        <f t="shared" si="1"/>
        <v>0</v>
      </c>
      <c r="M15" s="91">
        <f t="shared" si="2"/>
        <v>0</v>
      </c>
      <c r="O15" s="92" t="s">
        <v>49</v>
      </c>
      <c r="P15" s="90">
        <f t="shared" si="3"/>
        <v>214.5</v>
      </c>
      <c r="Q15" s="90">
        <f t="shared" si="4"/>
        <v>529</v>
      </c>
      <c r="R15" s="91">
        <f t="shared" si="5"/>
        <v>-314.5</v>
      </c>
      <c r="U15" s="64" t="s">
        <v>48</v>
      </c>
    </row>
    <row r="16" ht="20" customHeight="1" spans="2:21">
      <c r="B16" s="71">
        <v>44147</v>
      </c>
      <c r="C16" s="72">
        <v>1012</v>
      </c>
      <c r="D16" s="73" t="s">
        <v>50</v>
      </c>
      <c r="E16" s="73">
        <v>862</v>
      </c>
      <c r="F16" s="73">
        <v>331</v>
      </c>
      <c r="G16" s="73"/>
      <c r="H16" s="73"/>
      <c r="J16" s="89" t="s">
        <v>13</v>
      </c>
      <c r="K16" s="90">
        <f t="shared" si="0"/>
        <v>13620.3</v>
      </c>
      <c r="L16" s="90">
        <f t="shared" si="1"/>
        <v>9620</v>
      </c>
      <c r="M16" s="91">
        <f t="shared" si="2"/>
        <v>4000.3</v>
      </c>
      <c r="O16" s="92" t="s">
        <v>51</v>
      </c>
      <c r="P16" s="90">
        <f t="shared" si="3"/>
        <v>172</v>
      </c>
      <c r="Q16" s="90">
        <f t="shared" si="4"/>
        <v>130</v>
      </c>
      <c r="R16" s="91">
        <f t="shared" si="5"/>
        <v>42</v>
      </c>
      <c r="U16" s="64" t="s">
        <v>13</v>
      </c>
    </row>
    <row r="17" ht="20" customHeight="1" spans="2:21">
      <c r="B17" s="71">
        <v>44148</v>
      </c>
      <c r="C17" s="72">
        <v>1013</v>
      </c>
      <c r="D17" s="73" t="s">
        <v>14</v>
      </c>
      <c r="E17" s="73">
        <v>432</v>
      </c>
      <c r="F17" s="73">
        <v>352</v>
      </c>
      <c r="G17" s="73"/>
      <c r="H17" s="73"/>
      <c r="J17" s="89" t="s">
        <v>52</v>
      </c>
      <c r="K17" s="90">
        <f t="shared" si="0"/>
        <v>0</v>
      </c>
      <c r="L17" s="90">
        <f t="shared" si="1"/>
        <v>0</v>
      </c>
      <c r="M17" s="91">
        <f t="shared" si="2"/>
        <v>0</v>
      </c>
      <c r="N17" s="77"/>
      <c r="O17" s="92" t="s">
        <v>53</v>
      </c>
      <c r="P17" s="90">
        <f t="shared" si="3"/>
        <v>862</v>
      </c>
      <c r="Q17" s="90">
        <f t="shared" si="4"/>
        <v>331</v>
      </c>
      <c r="R17" s="91">
        <f t="shared" si="5"/>
        <v>531</v>
      </c>
      <c r="U17" s="64" t="s">
        <v>52</v>
      </c>
    </row>
    <row r="18" ht="20" customHeight="1" spans="2:18">
      <c r="B18" s="71">
        <v>44149</v>
      </c>
      <c r="C18" s="72">
        <v>1014</v>
      </c>
      <c r="D18" s="73" t="s">
        <v>16</v>
      </c>
      <c r="E18" s="73">
        <v>519.6</v>
      </c>
      <c r="F18" s="73">
        <v>373</v>
      </c>
      <c r="G18" s="73"/>
      <c r="H18" s="73"/>
      <c r="J18" s="93" t="s">
        <v>54</v>
      </c>
      <c r="K18" s="94">
        <f>SUM(K6:K17)</f>
        <v>185620.3</v>
      </c>
      <c r="L18" s="94">
        <f>SUM(L6:L17)</f>
        <v>134620</v>
      </c>
      <c r="M18" s="95">
        <f t="shared" si="2"/>
        <v>51000.3</v>
      </c>
      <c r="O18" s="92" t="s">
        <v>55</v>
      </c>
      <c r="P18" s="90">
        <f t="shared" si="3"/>
        <v>432</v>
      </c>
      <c r="Q18" s="90">
        <f t="shared" si="4"/>
        <v>352</v>
      </c>
      <c r="R18" s="91">
        <f t="shared" si="5"/>
        <v>80</v>
      </c>
    </row>
    <row r="19" ht="20" customHeight="1" spans="2:18">
      <c r="B19" s="71">
        <v>44150</v>
      </c>
      <c r="C19" s="72">
        <v>1015</v>
      </c>
      <c r="D19" s="73" t="s">
        <v>19</v>
      </c>
      <c r="E19" s="73">
        <v>564.2</v>
      </c>
      <c r="F19" s="73">
        <v>394</v>
      </c>
      <c r="G19" s="73"/>
      <c r="H19" s="73"/>
      <c r="J19" s="77"/>
      <c r="K19" s="77"/>
      <c r="O19" s="92" t="s">
        <v>56</v>
      </c>
      <c r="P19" s="90">
        <f t="shared" si="3"/>
        <v>519.6</v>
      </c>
      <c r="Q19" s="90">
        <f t="shared" si="4"/>
        <v>373</v>
      </c>
      <c r="R19" s="91">
        <f t="shared" si="5"/>
        <v>146.6</v>
      </c>
    </row>
    <row r="20" ht="20" customHeight="1" spans="2:18">
      <c r="B20" s="71">
        <v>44151</v>
      </c>
      <c r="C20" s="72">
        <v>1016</v>
      </c>
      <c r="D20" s="73" t="s">
        <v>23</v>
      </c>
      <c r="E20" s="73">
        <v>609</v>
      </c>
      <c r="F20" s="73">
        <v>415</v>
      </c>
      <c r="G20" s="73"/>
      <c r="H20" s="73"/>
      <c r="J20" s="77"/>
      <c r="K20" s="77"/>
      <c r="O20" s="92" t="s">
        <v>57</v>
      </c>
      <c r="P20" s="90">
        <f t="shared" si="3"/>
        <v>564.2</v>
      </c>
      <c r="Q20" s="90">
        <f t="shared" si="4"/>
        <v>394</v>
      </c>
      <c r="R20" s="91">
        <f t="shared" si="5"/>
        <v>170.2</v>
      </c>
    </row>
    <row r="21" ht="20" customHeight="1" spans="2:18">
      <c r="B21" s="71">
        <v>44152</v>
      </c>
      <c r="C21" s="72">
        <v>1017</v>
      </c>
      <c r="D21" s="73" t="s">
        <v>27</v>
      </c>
      <c r="E21" s="73">
        <v>872</v>
      </c>
      <c r="F21" s="73">
        <v>436</v>
      </c>
      <c r="G21" s="73"/>
      <c r="H21" s="73"/>
      <c r="J21" s="77"/>
      <c r="K21" s="77"/>
      <c r="O21" s="92" t="s">
        <v>58</v>
      </c>
      <c r="P21" s="90">
        <f t="shared" si="3"/>
        <v>609</v>
      </c>
      <c r="Q21" s="90">
        <f t="shared" si="4"/>
        <v>415</v>
      </c>
      <c r="R21" s="91">
        <f t="shared" si="5"/>
        <v>194</v>
      </c>
    </row>
    <row r="22" ht="20" customHeight="1" spans="2:18">
      <c r="B22" s="71">
        <v>44153</v>
      </c>
      <c r="C22" s="72">
        <v>1018</v>
      </c>
      <c r="D22" s="73" t="s">
        <v>31</v>
      </c>
      <c r="E22" s="73">
        <v>218.5</v>
      </c>
      <c r="F22" s="73">
        <v>457</v>
      </c>
      <c r="G22" s="73"/>
      <c r="H22" s="73"/>
      <c r="J22" s="77"/>
      <c r="K22" s="77"/>
      <c r="O22" s="92" t="s">
        <v>59</v>
      </c>
      <c r="P22" s="90">
        <f t="shared" si="3"/>
        <v>872</v>
      </c>
      <c r="Q22" s="90">
        <f t="shared" si="4"/>
        <v>436</v>
      </c>
      <c r="R22" s="91">
        <f t="shared" si="5"/>
        <v>436</v>
      </c>
    </row>
    <row r="23" ht="20" customHeight="1" spans="2:18">
      <c r="B23" s="71">
        <v>44154</v>
      </c>
      <c r="C23" s="72">
        <v>1019</v>
      </c>
      <c r="D23" s="73" t="s">
        <v>35</v>
      </c>
      <c r="E23" s="73">
        <v>175.2</v>
      </c>
      <c r="F23" s="73">
        <v>478</v>
      </c>
      <c r="G23" s="73"/>
      <c r="H23" s="73"/>
      <c r="J23" s="77"/>
      <c r="K23" s="77"/>
      <c r="O23" s="92" t="s">
        <v>60</v>
      </c>
      <c r="P23" s="90">
        <f t="shared" si="3"/>
        <v>218.5</v>
      </c>
      <c r="Q23" s="90">
        <f t="shared" si="4"/>
        <v>457</v>
      </c>
      <c r="R23" s="91">
        <f t="shared" si="5"/>
        <v>-238.5</v>
      </c>
    </row>
    <row r="24" ht="20" customHeight="1" spans="2:18">
      <c r="B24" s="71">
        <v>44155</v>
      </c>
      <c r="C24" s="72">
        <v>1020</v>
      </c>
      <c r="D24" s="73" t="s">
        <v>38</v>
      </c>
      <c r="E24" s="73">
        <v>878</v>
      </c>
      <c r="F24" s="73">
        <v>499</v>
      </c>
      <c r="G24" s="73"/>
      <c r="H24" s="73"/>
      <c r="J24" s="77"/>
      <c r="K24" s="77"/>
      <c r="O24" s="92" t="s">
        <v>61</v>
      </c>
      <c r="P24" s="90">
        <f t="shared" si="3"/>
        <v>175.2</v>
      </c>
      <c r="Q24" s="90">
        <f t="shared" si="4"/>
        <v>478</v>
      </c>
      <c r="R24" s="91">
        <f t="shared" si="5"/>
        <v>-302.8</v>
      </c>
    </row>
    <row r="25" ht="20" customHeight="1" spans="2:18">
      <c r="B25" s="71">
        <v>44156</v>
      </c>
      <c r="C25" s="72">
        <v>1021</v>
      </c>
      <c r="D25" s="73" t="s">
        <v>41</v>
      </c>
      <c r="E25" s="73">
        <v>440</v>
      </c>
      <c r="F25" s="73">
        <v>520</v>
      </c>
      <c r="G25" s="73"/>
      <c r="H25" s="73"/>
      <c r="J25" s="77"/>
      <c r="K25" s="77"/>
      <c r="O25" s="92" t="s">
        <v>62</v>
      </c>
      <c r="P25" s="90">
        <f t="shared" si="3"/>
        <v>878</v>
      </c>
      <c r="Q25" s="90">
        <f t="shared" si="4"/>
        <v>499</v>
      </c>
      <c r="R25" s="91">
        <f t="shared" si="5"/>
        <v>379</v>
      </c>
    </row>
    <row r="26" ht="20" customHeight="1" spans="2:18">
      <c r="B26" s="71">
        <v>44157</v>
      </c>
      <c r="C26" s="72">
        <v>1022</v>
      </c>
      <c r="D26" s="73" t="s">
        <v>44</v>
      </c>
      <c r="E26" s="73">
        <v>529.2</v>
      </c>
      <c r="F26" s="73">
        <v>541</v>
      </c>
      <c r="G26" s="73"/>
      <c r="H26" s="73"/>
      <c r="J26" s="77"/>
      <c r="K26" s="77"/>
      <c r="O26" s="92" t="s">
        <v>63</v>
      </c>
      <c r="P26" s="90">
        <f t="shared" si="3"/>
        <v>440</v>
      </c>
      <c r="Q26" s="90">
        <f t="shared" si="4"/>
        <v>520</v>
      </c>
      <c r="R26" s="91">
        <f t="shared" si="5"/>
        <v>-80</v>
      </c>
    </row>
    <row r="27" ht="20" customHeight="1" spans="2:18">
      <c r="B27" s="71">
        <v>44158</v>
      </c>
      <c r="C27" s="72">
        <v>1023</v>
      </c>
      <c r="D27" s="73" t="s">
        <v>47</v>
      </c>
      <c r="E27" s="73">
        <v>574.6</v>
      </c>
      <c r="F27" s="73">
        <v>562</v>
      </c>
      <c r="G27" s="73"/>
      <c r="H27" s="73"/>
      <c r="J27" s="77"/>
      <c r="K27" s="77"/>
      <c r="O27" s="92" t="s">
        <v>64</v>
      </c>
      <c r="P27" s="90">
        <f t="shared" si="3"/>
        <v>529.2</v>
      </c>
      <c r="Q27" s="90">
        <f t="shared" si="4"/>
        <v>541</v>
      </c>
      <c r="R27" s="91">
        <f t="shared" si="5"/>
        <v>-11.8</v>
      </c>
    </row>
    <row r="28" ht="20" customHeight="1" spans="2:18">
      <c r="B28" s="71">
        <v>44159</v>
      </c>
      <c r="C28" s="72">
        <v>1024</v>
      </c>
      <c r="D28" s="73" t="s">
        <v>50</v>
      </c>
      <c r="E28" s="73">
        <v>620.2</v>
      </c>
      <c r="F28" s="73">
        <v>583</v>
      </c>
      <c r="G28" s="73"/>
      <c r="H28" s="73"/>
      <c r="J28" s="77"/>
      <c r="K28" s="77"/>
      <c r="O28" s="92" t="s">
        <v>65</v>
      </c>
      <c r="P28" s="90">
        <f t="shared" si="3"/>
        <v>574.6</v>
      </c>
      <c r="Q28" s="90">
        <f t="shared" si="4"/>
        <v>562</v>
      </c>
      <c r="R28" s="91">
        <f t="shared" si="5"/>
        <v>12.6</v>
      </c>
    </row>
    <row r="29" ht="20" customHeight="1" spans="2:18">
      <c r="B29" s="71">
        <v>44160</v>
      </c>
      <c r="C29" s="72">
        <v>1025</v>
      </c>
      <c r="D29" s="73" t="s">
        <v>14</v>
      </c>
      <c r="E29" s="73">
        <v>932.4</v>
      </c>
      <c r="F29" s="73">
        <v>604</v>
      </c>
      <c r="G29" s="73"/>
      <c r="H29" s="73"/>
      <c r="J29" s="77"/>
      <c r="K29" s="77"/>
      <c r="O29" s="92" t="s">
        <v>66</v>
      </c>
      <c r="P29" s="90">
        <f t="shared" si="3"/>
        <v>620.2</v>
      </c>
      <c r="Q29" s="90">
        <f t="shared" si="4"/>
        <v>583</v>
      </c>
      <c r="R29" s="91">
        <f t="shared" si="5"/>
        <v>37.2</v>
      </c>
    </row>
    <row r="30" ht="20" customHeight="1" spans="2:18">
      <c r="B30" s="71">
        <v>44044</v>
      </c>
      <c r="C30" s="72">
        <v>1026</v>
      </c>
      <c r="D30" s="73" t="s">
        <v>16</v>
      </c>
      <c r="E30" s="73">
        <v>50000</v>
      </c>
      <c r="F30" s="73">
        <v>35000</v>
      </c>
      <c r="G30" s="73"/>
      <c r="H30" s="73"/>
      <c r="J30" s="77"/>
      <c r="K30" s="77"/>
      <c r="O30" s="92" t="s">
        <v>67</v>
      </c>
      <c r="P30" s="90">
        <f t="shared" si="3"/>
        <v>932.4</v>
      </c>
      <c r="Q30" s="90">
        <f t="shared" si="4"/>
        <v>604</v>
      </c>
      <c r="R30" s="91">
        <f t="shared" si="5"/>
        <v>328.4</v>
      </c>
    </row>
    <row r="31" ht="20" customHeight="1" spans="2:18">
      <c r="B31" s="71">
        <v>43862</v>
      </c>
      <c r="C31" s="72">
        <v>1027</v>
      </c>
      <c r="D31" s="73" t="s">
        <v>19</v>
      </c>
      <c r="E31" s="73">
        <v>40000</v>
      </c>
      <c r="F31" s="73">
        <v>25000</v>
      </c>
      <c r="G31" s="73"/>
      <c r="H31" s="73"/>
      <c r="J31" s="77"/>
      <c r="K31" s="77"/>
      <c r="O31" s="92" t="s">
        <v>68</v>
      </c>
      <c r="P31" s="90">
        <f t="shared" si="3"/>
        <v>0</v>
      </c>
      <c r="Q31" s="90">
        <f t="shared" si="4"/>
        <v>0</v>
      </c>
      <c r="R31" s="91">
        <f t="shared" si="5"/>
        <v>0</v>
      </c>
    </row>
    <row r="32" ht="20" customHeight="1" spans="2:18">
      <c r="B32" s="71">
        <v>43891</v>
      </c>
      <c r="C32" s="72">
        <v>1028</v>
      </c>
      <c r="D32" s="73" t="s">
        <v>23</v>
      </c>
      <c r="E32" s="73">
        <v>30000</v>
      </c>
      <c r="F32" s="73">
        <v>15000</v>
      </c>
      <c r="G32" s="73"/>
      <c r="H32" s="73"/>
      <c r="O32" s="92" t="s">
        <v>69</v>
      </c>
      <c r="P32" s="90">
        <f t="shared" si="3"/>
        <v>0</v>
      </c>
      <c r="Q32" s="90">
        <f t="shared" si="4"/>
        <v>0</v>
      </c>
      <c r="R32" s="91">
        <f t="shared" si="5"/>
        <v>0</v>
      </c>
    </row>
    <row r="33" ht="20" customHeight="1" spans="2:18">
      <c r="B33" s="71">
        <v>43922</v>
      </c>
      <c r="C33" s="72">
        <v>1029</v>
      </c>
      <c r="D33" s="73" t="s">
        <v>23</v>
      </c>
      <c r="E33" s="73">
        <v>50000</v>
      </c>
      <c r="F33" s="73">
        <v>35000</v>
      </c>
      <c r="G33" s="73"/>
      <c r="H33" s="73"/>
      <c r="O33" s="92" t="s">
        <v>70</v>
      </c>
      <c r="P33" s="90">
        <f t="shared" si="3"/>
        <v>0</v>
      </c>
      <c r="Q33" s="90">
        <f t="shared" si="4"/>
        <v>0</v>
      </c>
      <c r="R33" s="91">
        <f t="shared" si="5"/>
        <v>0</v>
      </c>
    </row>
    <row r="34" ht="20" customHeight="1" spans="2:18">
      <c r="B34" s="71">
        <v>43952</v>
      </c>
      <c r="C34" s="72">
        <v>1030</v>
      </c>
      <c r="D34" s="73" t="s">
        <v>23</v>
      </c>
      <c r="E34" s="73">
        <v>2000</v>
      </c>
      <c r="F34" s="73">
        <v>15000</v>
      </c>
      <c r="G34" s="73"/>
      <c r="H34" s="73"/>
      <c r="O34" s="92" t="s">
        <v>71</v>
      </c>
      <c r="P34" s="90">
        <f t="shared" si="3"/>
        <v>0</v>
      </c>
      <c r="Q34" s="90">
        <f t="shared" si="4"/>
        <v>0</v>
      </c>
      <c r="R34" s="91">
        <f t="shared" si="5"/>
        <v>0</v>
      </c>
    </row>
    <row r="35" ht="20" customHeight="1" spans="2:18">
      <c r="B35" s="71"/>
      <c r="C35" s="72"/>
      <c r="D35" s="73"/>
      <c r="E35" s="73"/>
      <c r="F35" s="73"/>
      <c r="G35" s="73"/>
      <c r="H35" s="73"/>
      <c r="O35" s="92" t="s">
        <v>72</v>
      </c>
      <c r="P35" s="90">
        <f t="shared" si="3"/>
        <v>0</v>
      </c>
      <c r="Q35" s="90">
        <f t="shared" si="4"/>
        <v>0</v>
      </c>
      <c r="R35" s="91">
        <f t="shared" si="5"/>
        <v>0</v>
      </c>
    </row>
    <row r="36" ht="20" customHeight="1" spans="2:18">
      <c r="B36" s="71"/>
      <c r="C36" s="72"/>
      <c r="D36" s="73"/>
      <c r="E36" s="73"/>
      <c r="F36" s="73"/>
      <c r="G36" s="73"/>
      <c r="H36" s="73"/>
      <c r="O36" s="96" t="s">
        <v>73</v>
      </c>
      <c r="P36" s="97">
        <f t="shared" si="3"/>
        <v>0</v>
      </c>
      <c r="Q36" s="97">
        <f t="shared" si="4"/>
        <v>0</v>
      </c>
      <c r="R36" s="100">
        <f t="shared" si="5"/>
        <v>0</v>
      </c>
    </row>
    <row r="37" ht="20" customHeight="1" spans="2:8">
      <c r="B37" s="71"/>
      <c r="C37" s="72"/>
      <c r="D37" s="73"/>
      <c r="E37" s="73"/>
      <c r="F37" s="73"/>
      <c r="G37" s="73"/>
      <c r="H37" s="73"/>
    </row>
    <row r="38" ht="20" customHeight="1" spans="2:8">
      <c r="B38" s="71"/>
      <c r="C38" s="72"/>
      <c r="D38" s="73"/>
      <c r="E38" s="73"/>
      <c r="F38" s="73"/>
      <c r="G38" s="73"/>
      <c r="H38" s="73"/>
    </row>
    <row r="39" ht="20" customHeight="1" spans="2:8">
      <c r="B39" s="71"/>
      <c r="C39" s="72"/>
      <c r="D39" s="73"/>
      <c r="E39" s="73"/>
      <c r="F39" s="73"/>
      <c r="G39" s="73"/>
      <c r="H39" s="73"/>
    </row>
    <row r="40" ht="20" customHeight="1" spans="2:8">
      <c r="B40" s="74"/>
      <c r="C40" s="75"/>
      <c r="D40" s="76"/>
      <c r="E40" s="76"/>
      <c r="F40" s="76"/>
      <c r="G40" s="76"/>
      <c r="H40" s="76"/>
    </row>
  </sheetData>
  <mergeCells count="5">
    <mergeCell ref="B2:H2"/>
    <mergeCell ref="J2:M2"/>
    <mergeCell ref="O2:R2"/>
    <mergeCell ref="O3:R3"/>
    <mergeCell ref="K4:M4"/>
  </mergeCells>
  <dataValidations count="2">
    <dataValidation type="list" allowBlank="1" showInputMessage="1" showErrorMessage="1" sqref="K4:M4 P4">
      <formula1>$T$6:$T$10</formula1>
    </dataValidation>
    <dataValidation type="list" allowBlank="1" showInputMessage="1" showErrorMessage="1" sqref="R4">
      <formula1>$U$6:$U$17</formula1>
    </dataValidation>
  </dataValidation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9"/>
  <sheetViews>
    <sheetView showGridLines="0" tabSelected="1" workbookViewId="0">
      <selection activeCell="AI10" sqref="AI10"/>
    </sheetView>
  </sheetViews>
  <sheetFormatPr defaultColWidth="9" defaultRowHeight="13.5"/>
  <cols>
    <col min="1" max="1" width="3.625" customWidth="1"/>
    <col min="2" max="2" width="9.5" customWidth="1"/>
    <col min="3" max="3" width="7.125" customWidth="1"/>
    <col min="4" max="4" width="2.25" customWidth="1"/>
    <col min="5" max="5" width="4.875" customWidth="1"/>
    <col min="6" max="6" width="7.25" customWidth="1"/>
    <col min="7" max="7" width="5.875" customWidth="1"/>
    <col min="8" max="8" width="5" customWidth="1"/>
    <col min="9" max="9" width="4" customWidth="1"/>
    <col min="10" max="29" width="5.50833333333333" customWidth="1"/>
    <col min="30" max="30" width="1.5" customWidth="1"/>
    <col min="31" max="31" width="2.125" customWidth="1"/>
  </cols>
  <sheetData>
    <row r="1" ht="37" customHeight="1" spans="1:31">
      <c r="A1" s="1"/>
      <c r="B1" s="2" t="s">
        <v>74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7"/>
      <c r="AE1" s="1"/>
    </row>
    <row r="2" ht="16.5" spans="1:3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38" t="s">
        <v>75</v>
      </c>
      <c r="Y2" s="39"/>
      <c r="Z2" s="52"/>
      <c r="AA2" s="53" t="s">
        <v>76</v>
      </c>
      <c r="AB2" s="54"/>
      <c r="AC2" s="1"/>
      <c r="AD2" s="1"/>
      <c r="AE2" s="1"/>
    </row>
    <row r="3" ht="20" customHeight="1" spans="1:31">
      <c r="A3" s="1"/>
      <c r="B3" s="3" t="s">
        <v>11</v>
      </c>
      <c r="C3" s="4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39"/>
      <c r="Y3" s="39"/>
      <c r="Z3" s="52"/>
      <c r="AA3" s="54"/>
      <c r="AB3" s="54"/>
      <c r="AC3" s="55"/>
      <c r="AD3" s="55"/>
      <c r="AE3" s="1"/>
    </row>
    <row r="4" ht="20" customHeight="1" spans="1:31">
      <c r="A4" s="1"/>
      <c r="B4" s="5"/>
      <c r="C4" s="6"/>
      <c r="D4" s="1"/>
      <c r="E4" s="7"/>
      <c r="F4" s="8">
        <f>SUMPRODUCT((MONTH(Sheet1!$B$5:$B$10000)&amp;"月"=$B$6)*(YEAR(Sheet1!$B$5:$B$10000)&amp;"年"=$B$3)*Sheet1!$E$5:$E$10000)</f>
        <v>13620.3</v>
      </c>
      <c r="G4" s="9"/>
      <c r="H4" s="9"/>
      <c r="I4" s="27"/>
      <c r="J4" s="1"/>
      <c r="K4" s="1"/>
      <c r="L4" s="28">
        <f>SUMPRODUCT((MONTH(Sheet1!$B$5:$B$10000)&amp;"月"=$B$6)*(YEAR(Sheet1!$B$5:$B$10000)&amp;"年"=$B$3)*Sheet1!$F$5:$F$10000)</f>
        <v>9620</v>
      </c>
      <c r="M4" s="29"/>
      <c r="N4" s="29"/>
      <c r="O4" s="30"/>
      <c r="P4" s="1"/>
      <c r="Q4" s="1"/>
      <c r="R4" s="40">
        <f>F4-L4</f>
        <v>4000.3</v>
      </c>
      <c r="S4" s="41"/>
      <c r="T4" s="41"/>
      <c r="U4" s="42"/>
      <c r="V4" s="1"/>
      <c r="W4" s="1"/>
      <c r="X4" s="43"/>
      <c r="Y4" s="56">
        <f>L4/F4</f>
        <v>0.706298686519386</v>
      </c>
      <c r="Z4" s="52"/>
      <c r="AA4" s="43"/>
      <c r="AB4" s="57">
        <f>R4/F4</f>
        <v>0.293701313480614</v>
      </c>
      <c r="AC4" s="58"/>
      <c r="AD4" s="55"/>
      <c r="AE4" s="1"/>
    </row>
    <row r="5" ht="20" customHeight="1" spans="1:31">
      <c r="A5" s="1"/>
      <c r="B5" s="10"/>
      <c r="C5" s="10"/>
      <c r="D5" s="1"/>
      <c r="E5" s="7"/>
      <c r="F5" s="11"/>
      <c r="G5" s="12"/>
      <c r="H5" s="12"/>
      <c r="I5" s="31"/>
      <c r="J5" s="1"/>
      <c r="K5" s="1"/>
      <c r="L5" s="32"/>
      <c r="M5" s="12"/>
      <c r="N5" s="12"/>
      <c r="O5" s="33"/>
      <c r="P5" s="1"/>
      <c r="Q5" s="1"/>
      <c r="R5" s="44"/>
      <c r="S5" s="12"/>
      <c r="T5" s="12"/>
      <c r="U5" s="45"/>
      <c r="V5" s="1"/>
      <c r="W5" s="1"/>
      <c r="X5" s="43"/>
      <c r="Y5" s="56">
        <f>1-Y4</f>
        <v>0.293701313480614</v>
      </c>
      <c r="Z5" s="52"/>
      <c r="AA5" s="43"/>
      <c r="AB5" s="57">
        <f>1-AB4</f>
        <v>0.706298686519386</v>
      </c>
      <c r="AC5" s="58"/>
      <c r="AD5" s="55"/>
      <c r="AE5" s="1"/>
    </row>
    <row r="6" ht="20" customHeight="1" spans="1:31">
      <c r="A6" s="1"/>
      <c r="B6" s="3" t="s">
        <v>13</v>
      </c>
      <c r="C6" s="4"/>
      <c r="D6" s="1"/>
      <c r="E6" s="13"/>
      <c r="F6" s="11"/>
      <c r="G6" s="12"/>
      <c r="H6" s="12"/>
      <c r="I6" s="31"/>
      <c r="J6" s="1"/>
      <c r="K6" s="1"/>
      <c r="L6" s="32"/>
      <c r="M6" s="12"/>
      <c r="N6" s="12"/>
      <c r="O6" s="33"/>
      <c r="P6" s="1"/>
      <c r="Q6" s="1"/>
      <c r="R6" s="44"/>
      <c r="S6" s="12"/>
      <c r="T6" s="12"/>
      <c r="U6" s="45"/>
      <c r="V6" s="1"/>
      <c r="W6" s="1"/>
      <c r="X6" s="43"/>
      <c r="Y6" s="43"/>
      <c r="Z6" s="52"/>
      <c r="AA6" s="43"/>
      <c r="AB6" s="58"/>
      <c r="AC6" s="58"/>
      <c r="AD6" s="55"/>
      <c r="AE6" s="1"/>
    </row>
    <row r="7" ht="20" customHeight="1" spans="1:31">
      <c r="A7" s="1"/>
      <c r="B7" s="5"/>
      <c r="C7" s="6"/>
      <c r="D7" s="1"/>
      <c r="E7" s="13"/>
      <c r="F7" s="14"/>
      <c r="G7" s="15"/>
      <c r="H7" s="15"/>
      <c r="I7" s="34"/>
      <c r="J7" s="1"/>
      <c r="K7" s="1"/>
      <c r="L7" s="35"/>
      <c r="M7" s="36"/>
      <c r="N7" s="36"/>
      <c r="O7" s="37"/>
      <c r="P7" s="1"/>
      <c r="Q7" s="1"/>
      <c r="R7" s="46"/>
      <c r="S7" s="47"/>
      <c r="T7" s="47"/>
      <c r="U7" s="48"/>
      <c r="V7" s="1"/>
      <c r="W7" s="1"/>
      <c r="X7" s="1"/>
      <c r="Y7" s="1"/>
      <c r="Z7" s="1"/>
      <c r="AA7" s="1"/>
      <c r="AB7" s="59"/>
      <c r="AC7" s="59"/>
      <c r="AD7" s="59"/>
      <c r="AE7" s="1"/>
    </row>
    <row r="8" ht="43" customHeight="1" spans="1:31">
      <c r="A8" s="1"/>
      <c r="B8" s="1"/>
      <c r="C8" s="1"/>
      <c r="D8" s="1"/>
      <c r="E8" s="16"/>
      <c r="F8" s="16"/>
      <c r="G8" s="17"/>
      <c r="H8" s="17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59"/>
      <c r="AC8" s="59"/>
      <c r="AD8" s="59"/>
      <c r="AE8" s="1"/>
    </row>
    <row r="9" ht="25" customHeight="1" spans="1:31">
      <c r="A9" s="1"/>
      <c r="B9" s="1"/>
      <c r="C9" s="18" t="str">
        <f>Sheet1!K4</f>
        <v>2020年</v>
      </c>
      <c r="D9" s="18"/>
      <c r="E9" s="18"/>
      <c r="F9" s="19" t="s">
        <v>77</v>
      </c>
      <c r="G9" s="19"/>
      <c r="H9" s="19"/>
      <c r="I9" s="19"/>
      <c r="J9" s="1"/>
      <c r="K9" s="1"/>
      <c r="L9" s="1"/>
      <c r="M9" s="1"/>
      <c r="N9" s="1"/>
      <c r="O9" s="1"/>
      <c r="P9" s="1"/>
      <c r="Q9" s="49" t="str">
        <f>Sheet1!K4</f>
        <v>2020年</v>
      </c>
      <c r="R9" s="49"/>
      <c r="S9" s="50" t="s">
        <v>78</v>
      </c>
      <c r="T9" s="50"/>
      <c r="U9" s="50"/>
      <c r="V9" s="50"/>
      <c r="W9" s="51"/>
      <c r="X9" s="51"/>
      <c r="Y9" s="1"/>
      <c r="Z9" s="1"/>
      <c r="AA9" s="1"/>
      <c r="AB9" s="59"/>
      <c r="AC9" s="59"/>
      <c r="AD9" s="59"/>
      <c r="AE9" s="1"/>
    </row>
    <row r="10" ht="25" customHeight="1" spans="1:31">
      <c r="A10" s="1"/>
      <c r="B10" s="1"/>
      <c r="C10" s="1"/>
      <c r="D10" s="1"/>
      <c r="E10" s="16"/>
      <c r="F10" s="16"/>
      <c r="G10" s="17"/>
      <c r="H10" s="17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59"/>
      <c r="AC10" s="59"/>
      <c r="AD10" s="59"/>
      <c r="AE10" s="1"/>
    </row>
    <row r="11" ht="47" customHeight="1" spans="1:31">
      <c r="A11" s="1"/>
      <c r="B11" s="1"/>
      <c r="C11" s="1"/>
      <c r="D11" s="1"/>
      <c r="E11" s="16"/>
      <c r="F11" s="16"/>
      <c r="G11" s="17"/>
      <c r="H11" s="17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59"/>
      <c r="AC11" s="59"/>
      <c r="AD11" s="59"/>
      <c r="AE11" s="1"/>
    </row>
    <row r="12" ht="25" customHeight="1" spans="1:31">
      <c r="A12" s="1"/>
      <c r="B12" s="1"/>
      <c r="C12" s="1"/>
      <c r="D12" s="1"/>
      <c r="E12" s="16"/>
      <c r="F12" s="16"/>
      <c r="G12" s="17"/>
      <c r="H12" s="17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59"/>
      <c r="AC12" s="59"/>
      <c r="AD12" s="59"/>
      <c r="AE12" s="1"/>
    </row>
    <row r="13" ht="25" customHeight="1" spans="1:31">
      <c r="A13" s="1"/>
      <c r="B13" s="1"/>
      <c r="C13" s="1"/>
      <c r="D13" s="1"/>
      <c r="E13" s="16"/>
      <c r="F13" s="16"/>
      <c r="G13" s="17"/>
      <c r="H13" s="17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59"/>
      <c r="AC13" s="59"/>
      <c r="AD13" s="59"/>
      <c r="AE13" s="1"/>
    </row>
    <row r="14" ht="25" customHeight="1" spans="1:31">
      <c r="A14" s="1"/>
      <c r="B14" s="1"/>
      <c r="C14" s="1"/>
      <c r="D14" s="1"/>
      <c r="E14" s="16"/>
      <c r="F14" s="16"/>
      <c r="G14" s="17"/>
      <c r="H14" s="17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59"/>
      <c r="AC14" s="59"/>
      <c r="AD14" s="59"/>
      <c r="AE14" s="1"/>
    </row>
    <row r="15" ht="25" customHeight="1" spans="1:31">
      <c r="A15" s="1"/>
      <c r="B15" s="1"/>
      <c r="C15" s="1"/>
      <c r="D15" s="1"/>
      <c r="E15" s="16"/>
      <c r="F15" s="16"/>
      <c r="G15" s="17"/>
      <c r="H15" s="17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59"/>
      <c r="AC15" s="59"/>
      <c r="AD15" s="59"/>
      <c r="AE15" s="1"/>
    </row>
    <row r="16" ht="25" customHeight="1" spans="1:31">
      <c r="A16" s="1"/>
      <c r="B16" s="1"/>
      <c r="C16" s="1"/>
      <c r="D16" s="1"/>
      <c r="E16" s="16"/>
      <c r="F16" s="16"/>
      <c r="G16" s="17"/>
      <c r="H16" s="17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59"/>
      <c r="AC16" s="59"/>
      <c r="AD16" s="59"/>
      <c r="AE16" s="1"/>
    </row>
    <row r="17" ht="169" customHeight="1" spans="1:31">
      <c r="A17" s="1"/>
      <c r="B17" s="1"/>
      <c r="C17" s="20" t="str">
        <f>Sheet1!P4</f>
        <v>2020年</v>
      </c>
      <c r="D17" s="20"/>
      <c r="E17" s="20"/>
      <c r="F17" s="21" t="str">
        <f>Sheet1!R4</f>
        <v>11月</v>
      </c>
      <c r="G17" s="22" t="s">
        <v>79</v>
      </c>
      <c r="H17" s="22"/>
      <c r="I17" s="22"/>
      <c r="J17" s="22"/>
      <c r="K17" s="22"/>
      <c r="L17" s="22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55"/>
      <c r="AC17" s="55"/>
      <c r="AD17" s="55"/>
      <c r="AE17" s="1"/>
    </row>
    <row r="18" ht="25" customHeight="1" spans="1:31">
      <c r="A18" s="1"/>
      <c r="B18" s="23"/>
      <c r="C18" s="23"/>
      <c r="D18" s="23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60"/>
    </row>
    <row r="19" ht="15" customHeight="1" spans="1:31">
      <c r="A19" s="1"/>
      <c r="B19" s="1"/>
      <c r="C19" s="1"/>
      <c r="D19" s="25"/>
      <c r="E19" s="26">
        <f>SUMIFS(Sheet1!$H$5:$H$10001,Sheet1!$B$5:$B$10001,E18)</f>
        <v>0</v>
      </c>
      <c r="F19" s="26">
        <f>SUMIFS(Sheet1!$H$5:$H$10001,Sheet1!$B$5:$B$10001,F18)</f>
        <v>0</v>
      </c>
      <c r="G19" s="26">
        <f>SUMIFS(Sheet1!$H$5:$H$10001,Sheet1!$B$5:$B$10001,G18)</f>
        <v>0</v>
      </c>
      <c r="H19" s="26">
        <f>SUMIFS(Sheet1!$H$5:$H$10001,Sheet1!$B$5:$B$10001,H18)</f>
        <v>0</v>
      </c>
      <c r="I19" s="26">
        <f>SUMIFS(Sheet1!$H$5:$H$10001,Sheet1!$B$5:$B$10001,I18)</f>
        <v>0</v>
      </c>
      <c r="J19" s="26">
        <f>SUMIFS(Sheet1!$H$5:$H$10001,Sheet1!$B$5:$B$10001,J18)</f>
        <v>0</v>
      </c>
      <c r="K19" s="26">
        <f>SUMIFS(Sheet1!$H$5:$H$10001,Sheet1!$B$5:$B$10001,K18)</f>
        <v>0</v>
      </c>
      <c r="L19" s="26">
        <f>SUMIFS(Sheet1!$H$5:$H$10001,Sheet1!$B$5:$B$10001,L18)</f>
        <v>0</v>
      </c>
      <c r="M19" s="26">
        <f>SUMIFS(Sheet1!$H$5:$H$10001,Sheet1!$B$5:$B$10001,M18)</f>
        <v>0</v>
      </c>
      <c r="N19" s="26">
        <f>SUMIFS(Sheet1!$H$5:$H$10001,Sheet1!$B$5:$B$10001,N18)</f>
        <v>0</v>
      </c>
      <c r="O19" s="26">
        <f>SUMIFS(Sheet1!$H$5:$H$10001,Sheet1!$B$5:$B$10001,O18)</f>
        <v>0</v>
      </c>
      <c r="P19" s="26">
        <f>SUMIFS(Sheet1!$H$5:$H$10001,Sheet1!$B$5:$B$10001,P18)</f>
        <v>0</v>
      </c>
      <c r="Q19" s="26">
        <f>SUMIFS(Sheet1!$H$5:$H$10001,Sheet1!$B$5:$B$10001,Q18)</f>
        <v>0</v>
      </c>
      <c r="R19" s="26">
        <f>SUMIFS(Sheet1!$H$5:$H$10001,Sheet1!$B$5:$B$10001,R18)</f>
        <v>0</v>
      </c>
      <c r="S19" s="26">
        <f>SUMIFS(Sheet1!$H$5:$H$10001,Sheet1!$B$5:$B$10001,S18)</f>
        <v>0</v>
      </c>
      <c r="T19" s="26">
        <f>SUMIFS(Sheet1!$H$5:$H$10001,Sheet1!$B$5:$B$10001,T18)</f>
        <v>0</v>
      </c>
      <c r="U19" s="26">
        <f>SUMIFS(Sheet1!$H$5:$H$10001,Sheet1!$B$5:$B$10001,U18)</f>
        <v>0</v>
      </c>
      <c r="V19" s="26">
        <f>SUMIFS(Sheet1!$H$5:$H$10001,Sheet1!$B$5:$B$10001,V18)</f>
        <v>0</v>
      </c>
      <c r="W19" s="26">
        <f>SUMIFS(Sheet1!$H$5:$H$10001,Sheet1!$B$5:$B$10001,W18)</f>
        <v>0</v>
      </c>
      <c r="X19" s="26">
        <f>SUMIFS(Sheet1!$H$5:$H$10001,Sheet1!$B$5:$B$10001,X18)</f>
        <v>0</v>
      </c>
      <c r="Y19" s="26">
        <f>SUMIFS(Sheet1!$H$5:$H$10001,Sheet1!$B$5:$B$10001,Y18)</f>
        <v>0</v>
      </c>
      <c r="Z19" s="26">
        <f>SUMIFS(Sheet1!$H$5:$H$10001,Sheet1!$B$5:$B$10001,Z18)</f>
        <v>0</v>
      </c>
      <c r="AA19" s="26">
        <f>SUMIFS(Sheet1!$H$5:$H$10001,Sheet1!$B$5:$B$10001,AA18)</f>
        <v>0</v>
      </c>
      <c r="AB19" s="26">
        <f>SUMIFS(Sheet1!$H$5:$H$10001,Sheet1!$B$5:$B$10001,AB18)</f>
        <v>0</v>
      </c>
      <c r="AC19" s="26">
        <f>SUMIFS(Sheet1!$H$5:$H$10001,Sheet1!$B$5:$B$10001,AC18)</f>
        <v>0</v>
      </c>
      <c r="AD19" s="26">
        <f>SUMIFS(Sheet1!$H$5:$H$10001,Sheet1!$B$5:$B$10001,AD18)</f>
        <v>0</v>
      </c>
      <c r="AE19" s="61"/>
    </row>
  </sheetData>
  <mergeCells count="13">
    <mergeCell ref="B1:AC1"/>
    <mergeCell ref="C9:E9"/>
    <mergeCell ref="F9:I9"/>
    <mergeCell ref="S9:V9"/>
    <mergeCell ref="C17:E17"/>
    <mergeCell ref="G17:L17"/>
    <mergeCell ref="L4:O7"/>
    <mergeCell ref="F4:I7"/>
    <mergeCell ref="R4:U7"/>
    <mergeCell ref="B3:C4"/>
    <mergeCell ref="B6:C7"/>
    <mergeCell ref="X2:Y3"/>
    <mergeCell ref="AA2:AB3"/>
  </mergeCells>
  <dataValidations count="2">
    <dataValidation type="list" allowBlank="1" showInputMessage="1" showErrorMessage="1" sqref="B3:C4">
      <formula1>Sheet1!$T$6:$T$10</formula1>
    </dataValidation>
    <dataValidation type="list" allowBlank="1" showInputMessage="1" showErrorMessage="1" sqref="B6:C7">
      <formula1>Sheet1!$U$6:$U$17</formula1>
    </dataValidation>
  </dataValidation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秋叶amp悲凉</cp:lastModifiedBy>
  <dcterms:created xsi:type="dcterms:W3CDTF">2020-04-08T10:06:00Z</dcterms:created>
  <dcterms:modified xsi:type="dcterms:W3CDTF">2020-12-30T03:04:22Z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